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iogil\Downloads\"/>
    </mc:Choice>
  </mc:AlternateContent>
  <bookViews>
    <workbookView xWindow="0" yWindow="0" windowWidth="20490" windowHeight="7755" activeTab="4"/>
  </bookViews>
  <sheets>
    <sheet name="CMI" sheetId="1" r:id="rId1"/>
    <sheet name="BI" sheetId="4" r:id="rId2"/>
    <sheet name="CRM" sheetId="5" r:id="rId3"/>
    <sheet name="BPM" sheetId="6" r:id="rId4"/>
    <sheet name="SCM" sheetId="9" r:id="rId5"/>
    <sheet name="E-BUSSINES" sheetId="10" r:id="rId6"/>
    <sheet name="ERP" sheetId="11" r:id="rId7"/>
    <sheet name="ENCUESTA" sheetId="12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2" l="1"/>
  <c r="D56" i="12"/>
  <c r="R11" i="11" l="1"/>
  <c r="T11" i="11"/>
  <c r="S12" i="11"/>
  <c r="S10" i="11"/>
  <c r="R10" i="11"/>
  <c r="AD5" i="11"/>
  <c r="AE5" i="11"/>
  <c r="S11" i="11" s="1"/>
  <c r="AF5" i="11"/>
  <c r="AD6" i="11"/>
  <c r="R12" i="11" s="1"/>
  <c r="AE6" i="11"/>
  <c r="AF6" i="11"/>
  <c r="T12" i="11" s="1"/>
  <c r="AE4" i="11"/>
  <c r="AF4" i="11"/>
  <c r="T10" i="11" s="1"/>
  <c r="AD4" i="11"/>
  <c r="O15" i="11" l="1"/>
  <c r="Q13" i="11"/>
  <c r="O11" i="11"/>
  <c r="O14" i="11" s="1"/>
  <c r="P11" i="11"/>
  <c r="P14" i="11" s="1"/>
  <c r="Q11" i="11"/>
  <c r="Q14" i="11" s="1"/>
  <c r="O12" i="11"/>
  <c r="P12" i="11"/>
  <c r="P15" i="11" s="1"/>
  <c r="Q12" i="11"/>
  <c r="Q15" i="11" s="1"/>
  <c r="P10" i="11"/>
  <c r="P13" i="11" s="1"/>
  <c r="Q10" i="11"/>
  <c r="O10" i="11"/>
  <c r="O13" i="11" s="1"/>
  <c r="M13" i="11"/>
  <c r="N13" i="11"/>
  <c r="M14" i="11"/>
  <c r="N14" i="11"/>
  <c r="M15" i="11"/>
  <c r="N15" i="11"/>
  <c r="L14" i="11"/>
  <c r="L15" i="11"/>
  <c r="L13" i="11"/>
  <c r="U5" i="11"/>
  <c r="R14" i="11" s="1"/>
  <c r="V5" i="11"/>
  <c r="S14" i="11" s="1"/>
  <c r="W5" i="11"/>
  <c r="T14" i="11" s="1"/>
  <c r="U6" i="11"/>
  <c r="R15" i="11" s="1"/>
  <c r="V6" i="11"/>
  <c r="S15" i="11" s="1"/>
  <c r="W6" i="11"/>
  <c r="T15" i="11" s="1"/>
  <c r="V4" i="11"/>
  <c r="S13" i="11" s="1"/>
  <c r="W4" i="11"/>
  <c r="T13" i="11" s="1"/>
  <c r="U4" i="11"/>
  <c r="R13" i="11" s="1"/>
  <c r="Y6" i="11" l="1"/>
  <c r="AB6" i="11" s="1"/>
  <c r="O16" i="11"/>
  <c r="Z6" i="11"/>
  <c r="AC6" i="11" s="1"/>
  <c r="Z5" i="11"/>
  <c r="AC5" i="11" s="1"/>
  <c r="Z4" i="11"/>
  <c r="AC4" i="11" s="1"/>
  <c r="L16" i="11"/>
  <c r="Y5" i="11"/>
  <c r="AB5" i="11" s="1"/>
  <c r="R16" i="11"/>
  <c r="Y4" i="11"/>
  <c r="AB4" i="11" s="1"/>
  <c r="X6" i="11"/>
  <c r="AA6" i="11" s="1"/>
  <c r="X5" i="11"/>
  <c r="AA5" i="11" s="1"/>
  <c r="X4" i="11"/>
  <c r="E13" i="5"/>
  <c r="D12" i="5"/>
  <c r="E12" i="5"/>
  <c r="F12" i="5"/>
  <c r="D13" i="5"/>
  <c r="F13" i="5"/>
  <c r="E14" i="5"/>
  <c r="E10" i="5" s="1"/>
  <c r="F13" i="6"/>
  <c r="E13" i="6"/>
  <c r="D13" i="6"/>
  <c r="F12" i="6"/>
  <c r="E12" i="6"/>
  <c r="E14" i="6" s="1"/>
  <c r="E10" i="6" s="1"/>
  <c r="D12" i="6"/>
  <c r="F13" i="11"/>
  <c r="E13" i="11"/>
  <c r="D13" i="11"/>
  <c r="F12" i="11"/>
  <c r="E12" i="11"/>
  <c r="E14" i="11" s="1"/>
  <c r="E10" i="11" s="1"/>
  <c r="D12" i="11"/>
  <c r="F13" i="10"/>
  <c r="E13" i="10"/>
  <c r="D13" i="10"/>
  <c r="F12" i="10"/>
  <c r="E12" i="10"/>
  <c r="E14" i="10" s="1"/>
  <c r="E10" i="10" s="1"/>
  <c r="D12" i="10"/>
  <c r="F13" i="9"/>
  <c r="E13" i="9"/>
  <c r="D13" i="9"/>
  <c r="F12" i="9"/>
  <c r="E12" i="9"/>
  <c r="E14" i="9" s="1"/>
  <c r="E10" i="9" s="1"/>
  <c r="D12" i="9"/>
  <c r="F13" i="4"/>
  <c r="E13" i="4"/>
  <c r="D13" i="4"/>
  <c r="F12" i="4"/>
  <c r="E12" i="4"/>
  <c r="E14" i="4" s="1"/>
  <c r="E10" i="4" s="1"/>
  <c r="D12" i="4"/>
  <c r="F14" i="4" l="1"/>
  <c r="F10" i="4" s="1"/>
  <c r="D14" i="9"/>
  <c r="D10" i="9" s="1"/>
  <c r="F14" i="10"/>
  <c r="F10" i="10" s="1"/>
  <c r="D14" i="11"/>
  <c r="D10" i="11" s="1"/>
  <c r="F14" i="6"/>
  <c r="F10" i="6" s="1"/>
  <c r="F14" i="5"/>
  <c r="F10" i="5" s="1"/>
  <c r="D14" i="4"/>
  <c r="D10" i="4" s="1"/>
  <c r="F14" i="9"/>
  <c r="F10" i="9" s="1"/>
  <c r="D14" i="10"/>
  <c r="D10" i="10" s="1"/>
  <c r="F14" i="11"/>
  <c r="F10" i="11" s="1"/>
  <c r="D14" i="6"/>
  <c r="D10" i="6" s="1"/>
  <c r="D14" i="5"/>
  <c r="D10" i="5" s="1"/>
  <c r="P17" i="11"/>
  <c r="X7" i="11"/>
  <c r="AA4" i="11"/>
  <c r="AA7" i="11" s="1"/>
  <c r="F85" i="1" l="1"/>
  <c r="E85" i="1"/>
  <c r="D85" i="1"/>
  <c r="F84" i="1"/>
  <c r="F86" i="1" s="1"/>
  <c r="F82" i="1" s="1"/>
  <c r="E84" i="1"/>
  <c r="D84" i="1"/>
  <c r="F59" i="1"/>
  <c r="E59" i="1"/>
  <c r="D59" i="1"/>
  <c r="F58" i="1"/>
  <c r="E58" i="1"/>
  <c r="D58" i="1"/>
  <c r="F33" i="1"/>
  <c r="E33" i="1"/>
  <c r="D33" i="1"/>
  <c r="F32" i="1"/>
  <c r="E32" i="1"/>
  <c r="D32" i="1"/>
  <c r="F60" i="1" l="1"/>
  <c r="F56" i="1" s="1"/>
  <c r="F34" i="1"/>
  <c r="F30" i="1" s="1"/>
  <c r="E34" i="1"/>
  <c r="E86" i="1"/>
  <c r="E82" i="1" s="1"/>
  <c r="D86" i="1"/>
  <c r="D82" i="1" s="1"/>
  <c r="D34" i="1"/>
  <c r="D30" i="1" s="1"/>
  <c r="E60" i="1"/>
  <c r="E56" i="1" s="1"/>
  <c r="E30" i="1"/>
  <c r="D60" i="1"/>
  <c r="D56" i="1" s="1"/>
  <c r="E12" i="1"/>
  <c r="F12" i="1"/>
  <c r="D12" i="1"/>
  <c r="E11" i="1"/>
  <c r="F11" i="1"/>
  <c r="D11" i="1"/>
  <c r="F13" i="1" l="1"/>
  <c r="F9" i="1" s="1"/>
  <c r="E13" i="1"/>
  <c r="E9" i="1" s="1"/>
  <c r="D13" i="1"/>
  <c r="D9" i="1" s="1"/>
</calcChain>
</file>

<file path=xl/sharedStrings.xml><?xml version="1.0" encoding="utf-8"?>
<sst xmlns="http://schemas.openxmlformats.org/spreadsheetml/2006/main" count="330" uniqueCount="116">
  <si>
    <t>FINANCIERO</t>
  </si>
  <si>
    <t>NOMBRE DEL INDICADOR</t>
  </si>
  <si>
    <t>MESES</t>
  </si>
  <si>
    <t xml:space="preserve">ENERO </t>
  </si>
  <si>
    <t>FEBRERO</t>
  </si>
  <si>
    <t>MARZO</t>
  </si>
  <si>
    <t>META</t>
  </si>
  <si>
    <t>CONSEGUIDO</t>
  </si>
  <si>
    <t>INDICADOR1</t>
  </si>
  <si>
    <t>INDICADOR2</t>
  </si>
  <si>
    <t>INDICADOR3</t>
  </si>
  <si>
    <t>TOTAL MESES</t>
  </si>
  <si>
    <t>METAS</t>
  </si>
  <si>
    <t>INVERSION</t>
  </si>
  <si>
    <t>VENTA</t>
  </si>
  <si>
    <t>GANANCIA</t>
  </si>
  <si>
    <t>CLIENTES</t>
  </si>
  <si>
    <t>PROCESOS</t>
  </si>
  <si>
    <t>RECURSOS</t>
  </si>
  <si>
    <t>PERSPECTIVA FINANCIERA</t>
  </si>
  <si>
    <t>POTENCIALES</t>
  </si>
  <si>
    <t>CLIENTES NUEVOS</t>
  </si>
  <si>
    <t>ANTIGUOS</t>
  </si>
  <si>
    <t>PERSPECTIVA CLIENTES</t>
  </si>
  <si>
    <t>TECNOLOGIA</t>
  </si>
  <si>
    <t>ADMINISTRACION</t>
  </si>
  <si>
    <t>PRODUCTIVIDAD</t>
  </si>
  <si>
    <t>PERSPECTIVA PROCESOS</t>
  </si>
  <si>
    <t>FORMACION</t>
  </si>
  <si>
    <t>CLIMA LABORAL</t>
  </si>
  <si>
    <t>ASCENSOS</t>
  </si>
  <si>
    <t>PERSPECTIVA RECURSOS</t>
  </si>
  <si>
    <t>PRODUCTOS</t>
  </si>
  <si>
    <t>HAMBURGUESA</t>
  </si>
  <si>
    <t>PERRAS</t>
  </si>
  <si>
    <t>PIZZA</t>
  </si>
  <si>
    <t>HAMBURGUESAS</t>
  </si>
  <si>
    <t xml:space="preserve">PERRAS </t>
  </si>
  <si>
    <t>COSTILLA</t>
  </si>
  <si>
    <t>PERRA</t>
  </si>
  <si>
    <t>CSTEGORIA</t>
  </si>
  <si>
    <t>GRANDE</t>
  </si>
  <si>
    <t>MEDIANA</t>
  </si>
  <si>
    <t>PEQUEÑA</t>
  </si>
  <si>
    <t>VALOR UN.</t>
  </si>
  <si>
    <t>CAN. COMPRADA</t>
  </si>
  <si>
    <t>CAN. VENDIDA</t>
  </si>
  <si>
    <t>STOCKS</t>
  </si>
  <si>
    <t>ST. VALORIZADOS</t>
  </si>
  <si>
    <t>PRODUCTOS DE VENTA POR MES PARA ENERO, FEBRERO, MARZO DE 2014</t>
  </si>
  <si>
    <t>FINANZAS</t>
  </si>
  <si>
    <t>TOTAL</t>
  </si>
  <si>
    <t>TOTAL. G.</t>
  </si>
  <si>
    <t>INVERCION</t>
  </si>
  <si>
    <t>PROMOCION DE ST. AL 10%</t>
  </si>
  <si>
    <t>VALOR UNI. DE PROMOCION</t>
  </si>
  <si>
    <t>GANANCIA DE PROMOCION</t>
  </si>
  <si>
    <t>TOTAL GAN.</t>
  </si>
  <si>
    <t xml:space="preserve">N° ENCUESTA </t>
  </si>
  <si>
    <t>PERSONAS NATURALES</t>
  </si>
  <si>
    <t>NOMBRE DEL ENCUESTADO</t>
  </si>
  <si>
    <t>¿SE SIENTE SATISFECHO CON LA ATENCION PRESTADA?</t>
  </si>
  <si>
    <t>COMUNA 70</t>
  </si>
  <si>
    <t>WENDY JOHANA SIERRA FERNANDEZ</t>
  </si>
  <si>
    <t>SI</t>
  </si>
  <si>
    <t>FARNORY RAMIREZ GIRALDO</t>
  </si>
  <si>
    <t>ALEXIS RIVERA ROJAS</t>
  </si>
  <si>
    <t xml:space="preserve"> DEISY JOHANA LLANOS</t>
  </si>
  <si>
    <t xml:space="preserve">FABER ARLEY VELEZ HENAO </t>
  </si>
  <si>
    <t>NO</t>
  </si>
  <si>
    <t xml:space="preserve">SEBASTIAN LUJAN GONZALES </t>
  </si>
  <si>
    <t>VIVIANA MUNERA MESA</t>
  </si>
  <si>
    <t>ALFREDO PAN Y AGUA</t>
  </si>
  <si>
    <t xml:space="preserve">GLEIDY CAMPANA CAMPANA </t>
  </si>
  <si>
    <t>LUISA ZAPATA RENDON</t>
  </si>
  <si>
    <t>CRISTIAN CALLE RAMIREZ</t>
  </si>
  <si>
    <t>VANESSA CALLE RAMIREZ</t>
  </si>
  <si>
    <t>JHON MARIO CALLE</t>
  </si>
  <si>
    <t>MARIELA SALAZAR HERRERA</t>
  </si>
  <si>
    <t>ANGELO RAMIREZ OSORIO</t>
  </si>
  <si>
    <t>DEISY DAYANA LLANOS</t>
  </si>
  <si>
    <t>DEISY ZAMIRA RIVERA</t>
  </si>
  <si>
    <t>HERNAN SALDARRIAGA LOPEZ</t>
  </si>
  <si>
    <t>PIPE OSSA OBANDO</t>
  </si>
  <si>
    <t>OSCAR GIL DE LA CRUZ</t>
  </si>
  <si>
    <t>MODESTO RIVERA DE LA CRUZ</t>
  </si>
  <si>
    <t>LUZ EDITH ROJAS VELEZ</t>
  </si>
  <si>
    <t>LUZ ANGELA VILLA VILLA</t>
  </si>
  <si>
    <t>PATRICIA LETICIA SUAREZ LIMON</t>
  </si>
  <si>
    <t>GLORIA INEZ LOPERA</t>
  </si>
  <si>
    <t>ANTONIO NARIÑO LUJAN</t>
  </si>
  <si>
    <t xml:space="preserve">EMILIO MAURICIO CHAVEZ </t>
  </si>
  <si>
    <t>HUGO MARQUEZ MARIN</t>
  </si>
  <si>
    <t>RONALDO CRISTIANO DAVID</t>
  </si>
  <si>
    <t>MARUJA SIFUENTES OSPINA</t>
  </si>
  <si>
    <t>NOHEMI VALDEZ CORDOBA</t>
  </si>
  <si>
    <t>FERNANDO DAVILA OBANDO</t>
  </si>
  <si>
    <t xml:space="preserve">JESUS ADRIAN ROMERO </t>
  </si>
  <si>
    <t>ALEX CAMPO RAMIRO</t>
  </si>
  <si>
    <t>RAMEL CORDOBA</t>
  </si>
  <si>
    <t>ELENA VARGAS</t>
  </si>
  <si>
    <t>CRISTIAN CAMILO LONDOÑO CALLE</t>
  </si>
  <si>
    <t>MIGUEL ANGEL SIFUENTES RENDON</t>
  </si>
  <si>
    <t>SOFIA VERGARA LAUREL</t>
  </si>
  <si>
    <t xml:space="preserve">SONIA MARIA AGUDELO </t>
  </si>
  <si>
    <t>MARISOL HOYOS</t>
  </si>
  <si>
    <t xml:space="preserve">ROMEO CALDERON </t>
  </si>
  <si>
    <t>JULIETA ESCOBAR</t>
  </si>
  <si>
    <t>CARLOS ALBERTO MESA</t>
  </si>
  <si>
    <t>JUAN CAMILO HENAO</t>
  </si>
  <si>
    <t>CATALINA CARTAGENA</t>
  </si>
  <si>
    <t xml:space="preserve">GLORIA TREVIL </t>
  </si>
  <si>
    <t>MARIA EUGENIA LONDOÑO</t>
  </si>
  <si>
    <t>OMAR AGUDELO</t>
  </si>
  <si>
    <t>NATALIA RAMIREZ</t>
  </si>
  <si>
    <t>ANANIAS SIROFICO BERNICIO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</si>
</sst>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9C0006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9C65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5" borderId="2" applyNumberFormat="0" applyAlignment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/>
    <xf numFmtId="1" fontId="0" fillId="0" borderId="1" xfId="0" applyNumberFormat="1" applyBorder="1"/>
    <xf numFmtId="0" fontId="2" fillId="0" borderId="1" xfId="0" applyNumberFormat="1" applyFont="1" applyBorder="1"/>
    <xf numFmtId="9" fontId="0" fillId="0" borderId="1" xfId="1" applyFont="1" applyBorder="1"/>
    <xf numFmtId="9" fontId="0" fillId="0" borderId="0" xfId="1" applyFont="1"/>
    <xf numFmtId="1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1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3" fillId="0" borderId="1" xfId="0" applyFont="1" applyBorder="1"/>
    <xf numFmtId="0" fontId="6" fillId="5" borderId="2" xfId="5" applyAlignment="1">
      <alignment horizontal="center"/>
    </xf>
    <xf numFmtId="0" fontId="10" fillId="5" borderId="2" xfId="5" applyFont="1" applyAlignment="1">
      <alignment horizontal="center"/>
    </xf>
    <xf numFmtId="0" fontId="3" fillId="2" borderId="1" xfId="2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0" xfId="2" applyFont="1" applyAlignment="1">
      <alignment horizontal="center"/>
    </xf>
    <xf numFmtId="0" fontId="3" fillId="2" borderId="0" xfId="2" applyAlignment="1">
      <alignment horizontal="center"/>
    </xf>
    <xf numFmtId="0" fontId="4" fillId="3" borderId="1" xfId="3" applyBorder="1" applyAlignment="1">
      <alignment horizontal="center"/>
    </xf>
    <xf numFmtId="0" fontId="7" fillId="3" borderId="0" xfId="3" applyFont="1" applyAlignment="1">
      <alignment horizontal="center"/>
    </xf>
    <xf numFmtId="0" fontId="9" fillId="4" borderId="0" xfId="4" applyFont="1" applyAlignment="1">
      <alignment horizontal="center"/>
    </xf>
    <xf numFmtId="0" fontId="5" fillId="4" borderId="0" xfId="4" applyAlignment="1">
      <alignment horizontal="center"/>
    </xf>
    <xf numFmtId="0" fontId="5" fillId="4" borderId="3" xfId="4" applyBorder="1" applyAlignment="1">
      <alignment horizontal="center"/>
    </xf>
    <xf numFmtId="0" fontId="5" fillId="4" borderId="5" xfId="4" applyBorder="1" applyAlignment="1">
      <alignment horizontal="center"/>
    </xf>
    <xf numFmtId="0" fontId="5" fillId="4" borderId="4" xfId="4" applyBorder="1" applyAlignment="1">
      <alignment horizontal="center"/>
    </xf>
    <xf numFmtId="0" fontId="3" fillId="2" borderId="3" xfId="2" applyBorder="1" applyAlignment="1">
      <alignment horizontal="center"/>
    </xf>
    <xf numFmtId="0" fontId="3" fillId="2" borderId="5" xfId="2" applyBorder="1" applyAlignment="1">
      <alignment horizontal="center"/>
    </xf>
    <xf numFmtId="0" fontId="3" fillId="2" borderId="4" xfId="2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6">
    <cellStyle name="Buena" xfId="2" builtinId="26"/>
    <cellStyle name="Celda de comprobación" xfId="5" builtinId="23"/>
    <cellStyle name="Incorrecto" xfId="3" builtinId="27"/>
    <cellStyle name="Neutral" xfId="4" builtinId="2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CMI!$D$4</c:f>
              <c:strCache>
                <c:ptCount val="1"/>
                <c:pt idx="0">
                  <c:v>INVERSION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CMI!$D$5:$D$9</c:f>
              <c:numCache>
                <c:formatCode>General</c:formatCode>
                <c:ptCount val="5"/>
                <c:pt idx="0" formatCode="0">
                  <c:v>10000</c:v>
                </c:pt>
                <c:pt idx="1">
                  <c:v>9000</c:v>
                </c:pt>
                <c:pt idx="2">
                  <c:v>8000</c:v>
                </c:pt>
                <c:pt idx="3">
                  <c:v>30000</c:v>
                </c:pt>
                <c:pt idx="4" formatCode="0%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CMI!$D$77</c:f>
              <c:strCache>
                <c:ptCount val="1"/>
                <c:pt idx="0">
                  <c:v>FORMACION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CMI!$D$78:$D$82</c:f>
              <c:numCache>
                <c:formatCode>General</c:formatCode>
                <c:ptCount val="5"/>
                <c:pt idx="0" formatCode="0">
                  <c:v>80</c:v>
                </c:pt>
                <c:pt idx="1">
                  <c:v>70</c:v>
                </c:pt>
                <c:pt idx="2">
                  <c:v>75</c:v>
                </c:pt>
                <c:pt idx="3">
                  <c:v>250</c:v>
                </c:pt>
                <c:pt idx="4" formatCode="0%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CMI!$E$77</c:f>
              <c:strCache>
                <c:ptCount val="1"/>
                <c:pt idx="0">
                  <c:v>CLIMA LABORAL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CMI!$E$78:$E$82</c:f>
              <c:numCache>
                <c:formatCode>General</c:formatCode>
                <c:ptCount val="5"/>
                <c:pt idx="0">
                  <c:v>70</c:v>
                </c:pt>
                <c:pt idx="1">
                  <c:v>80</c:v>
                </c:pt>
                <c:pt idx="2">
                  <c:v>90</c:v>
                </c:pt>
                <c:pt idx="3">
                  <c:v>260</c:v>
                </c:pt>
                <c:pt idx="4" formatCode="0%">
                  <c:v>0.92307692307692302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CMI!$F$77</c:f>
              <c:strCache>
                <c:ptCount val="1"/>
                <c:pt idx="0">
                  <c:v>ASCENSOS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CMI!$F$78:$F$82</c:f>
              <c:numCache>
                <c:formatCode>General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200</c:v>
                </c:pt>
                <c:pt idx="4" formatCode="0%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684914698162729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BI!$A$6</c:f>
              <c:strCache>
                <c:ptCount val="1"/>
                <c:pt idx="0">
                  <c:v>HAMBURGUESA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BI!$B$5:$F$5</c:f>
              <c:strCache>
                <c:ptCount val="5"/>
                <c:pt idx="2">
                  <c:v>ANTIGUOS</c:v>
                </c:pt>
                <c:pt idx="3">
                  <c:v>POTENCIALES</c:v>
                </c:pt>
                <c:pt idx="4">
                  <c:v>CLIENTES NUEVOS</c:v>
                </c:pt>
              </c:strCache>
            </c:strRef>
          </c:cat>
          <c:val>
            <c:numRef>
              <c:f>BI!$B$6:$F$6</c:f>
              <c:numCache>
                <c:formatCode>General</c:formatCode>
                <c:ptCount val="5"/>
                <c:pt idx="2" formatCode="0">
                  <c:v>100</c:v>
                </c:pt>
                <c:pt idx="3">
                  <c:v>50</c:v>
                </c:pt>
                <c:pt idx="4">
                  <c:v>120</c:v>
                </c:pt>
              </c:numCache>
            </c:numRef>
          </c:val>
        </c:ser>
        <c:ser>
          <c:idx val="1"/>
          <c:order val="1"/>
          <c:tx>
            <c:strRef>
              <c:f>BI!$A$7</c:f>
              <c:strCache>
                <c:ptCount val="1"/>
                <c:pt idx="0">
                  <c:v>PERRAS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BI!$B$5:$F$5</c:f>
              <c:strCache>
                <c:ptCount val="5"/>
                <c:pt idx="2">
                  <c:v>ANTIGUOS</c:v>
                </c:pt>
                <c:pt idx="3">
                  <c:v>POTENCIALES</c:v>
                </c:pt>
                <c:pt idx="4">
                  <c:v>CLIENTES NUEVOS</c:v>
                </c:pt>
              </c:strCache>
            </c:strRef>
          </c:cat>
          <c:val>
            <c:numRef>
              <c:f>BI!$B$7:$F$7</c:f>
              <c:numCache>
                <c:formatCode>General</c:formatCode>
                <c:ptCount val="5"/>
                <c:pt idx="2">
                  <c:v>125</c:v>
                </c:pt>
                <c:pt idx="3">
                  <c:v>45</c:v>
                </c:pt>
                <c:pt idx="4">
                  <c:v>130</c:v>
                </c:pt>
              </c:numCache>
            </c:numRef>
          </c:val>
        </c:ser>
        <c:ser>
          <c:idx val="2"/>
          <c:order val="2"/>
          <c:tx>
            <c:strRef>
              <c:f>BI!$A$8</c:f>
              <c:strCache>
                <c:ptCount val="1"/>
                <c:pt idx="0">
                  <c:v>PIZZA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BI!$B$5:$F$5</c:f>
              <c:strCache>
                <c:ptCount val="5"/>
                <c:pt idx="2">
                  <c:v>ANTIGUOS</c:v>
                </c:pt>
                <c:pt idx="3">
                  <c:v>POTENCIALES</c:v>
                </c:pt>
                <c:pt idx="4">
                  <c:v>CLIENTES NUEVOS</c:v>
                </c:pt>
              </c:strCache>
            </c:strRef>
          </c:cat>
          <c:val>
            <c:numRef>
              <c:f>BI!$B$8:$F$8</c:f>
              <c:numCache>
                <c:formatCode>General</c:formatCode>
                <c:ptCount val="5"/>
                <c:pt idx="2">
                  <c:v>130</c:v>
                </c:pt>
                <c:pt idx="3">
                  <c:v>60</c:v>
                </c:pt>
                <c:pt idx="4">
                  <c:v>130</c:v>
                </c:pt>
              </c:numCache>
            </c:numRef>
          </c:val>
        </c:ser>
        <c:ser>
          <c:idx val="3"/>
          <c:order val="3"/>
          <c:tx>
            <c:strRef>
              <c:f>BI!$A$9</c:f>
              <c:strCache>
                <c:ptCount val="1"/>
                <c:pt idx="0">
                  <c:v>META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BI!$B$5:$F$5</c:f>
              <c:strCache>
                <c:ptCount val="5"/>
                <c:pt idx="2">
                  <c:v>ANTIGUOS</c:v>
                </c:pt>
                <c:pt idx="3">
                  <c:v>POTENCIALES</c:v>
                </c:pt>
                <c:pt idx="4">
                  <c:v>CLIENTES NUEVOS</c:v>
                </c:pt>
              </c:strCache>
            </c:strRef>
          </c:cat>
          <c:val>
            <c:numRef>
              <c:f>BI!$B$9:$F$9</c:f>
              <c:numCache>
                <c:formatCode>General</c:formatCode>
                <c:ptCount val="5"/>
                <c:pt idx="2">
                  <c:v>400</c:v>
                </c:pt>
                <c:pt idx="3">
                  <c:v>150</c:v>
                </c:pt>
                <c:pt idx="4">
                  <c:v>400</c:v>
                </c:pt>
              </c:numCache>
            </c:numRef>
          </c:val>
        </c:ser>
        <c:ser>
          <c:idx val="4"/>
          <c:order val="4"/>
          <c:tx>
            <c:strRef>
              <c:f>BI!$A$10</c:f>
              <c:strCache>
                <c:ptCount val="1"/>
                <c:pt idx="0">
                  <c:v>CONSEGUIDO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BI!$B$5:$F$5</c:f>
              <c:strCache>
                <c:ptCount val="5"/>
                <c:pt idx="2">
                  <c:v>ANTIGUOS</c:v>
                </c:pt>
                <c:pt idx="3">
                  <c:v>POTENCIALES</c:v>
                </c:pt>
                <c:pt idx="4">
                  <c:v>CLIENTES NUEVOS</c:v>
                </c:pt>
              </c:strCache>
            </c:strRef>
          </c:cat>
          <c:val>
            <c:numRef>
              <c:f>BI!$B$10:$F$10</c:f>
              <c:numCache>
                <c:formatCode>General</c:formatCode>
                <c:ptCount val="5"/>
                <c:pt idx="2" formatCode="0%">
                  <c:v>0.88749999999999996</c:v>
                </c:pt>
                <c:pt idx="3" formatCode="0%">
                  <c:v>1.0333333333333332</c:v>
                </c:pt>
                <c:pt idx="4" formatCode="0%">
                  <c:v>0.95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49823888"/>
        <c:axId val="448862448"/>
      </c:barChart>
      <c:catAx>
        <c:axId val="44982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8862448"/>
        <c:crosses val="autoZero"/>
        <c:auto val="1"/>
        <c:lblAlgn val="ctr"/>
        <c:lblOffset val="100"/>
        <c:noMultiLvlLbl val="0"/>
      </c:catAx>
      <c:valAx>
        <c:axId val="44886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4982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CLIENTES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3333333333333333E-2"/>
          <c:y val="0.19432888597258677"/>
          <c:w val="0.86542629046369202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CRM!$D$10:$F$10</c:f>
              <c:numCache>
                <c:formatCode>0%</c:formatCode>
                <c:ptCount val="3"/>
                <c:pt idx="0">
                  <c:v>0.88749999999999996</c:v>
                </c:pt>
                <c:pt idx="1">
                  <c:v>1.0333333333333332</c:v>
                </c:pt>
                <c:pt idx="2">
                  <c:v>0.95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SATISFACCION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ENCUESTA!$C$56:$C$57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ENCUESTA!$D$56:$D$57</c:f>
              <c:numCache>
                <c:formatCode>General</c:formatCode>
                <c:ptCount val="2"/>
                <c:pt idx="0">
                  <c:v>45</c:v>
                </c:pt>
                <c:pt idx="1">
                  <c:v>6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CMI!$E$4</c:f>
              <c:strCache>
                <c:ptCount val="1"/>
                <c:pt idx="0">
                  <c:v>VENTA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CMI!$E$5:$E$9</c:f>
              <c:numCache>
                <c:formatCode>General</c:formatCode>
                <c:ptCount val="5"/>
                <c:pt idx="0">
                  <c:v>15000</c:v>
                </c:pt>
                <c:pt idx="1">
                  <c:v>1400</c:v>
                </c:pt>
                <c:pt idx="2">
                  <c:v>13000</c:v>
                </c:pt>
                <c:pt idx="3">
                  <c:v>32000</c:v>
                </c:pt>
                <c:pt idx="4" formatCode="0%">
                  <c:v>0.91874999999999996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CMI!$F$4</c:f>
              <c:strCache>
                <c:ptCount val="1"/>
                <c:pt idx="0">
                  <c:v>GANANCIA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CMI!$F$5:$F$9</c:f>
              <c:numCache>
                <c:formatCode>General</c:formatCode>
                <c:ptCount val="5"/>
                <c:pt idx="0">
                  <c:v>20000</c:v>
                </c:pt>
                <c:pt idx="1">
                  <c:v>19000</c:v>
                </c:pt>
                <c:pt idx="2">
                  <c:v>18000</c:v>
                </c:pt>
                <c:pt idx="3">
                  <c:v>60000</c:v>
                </c:pt>
                <c:pt idx="4" formatCode="0%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CMI!$D$25</c:f>
              <c:strCache>
                <c:ptCount val="1"/>
                <c:pt idx="0">
                  <c:v>ANTIGUOS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CMI!$D$26:$D$30</c:f>
              <c:numCache>
                <c:formatCode>General</c:formatCode>
                <c:ptCount val="5"/>
                <c:pt idx="0" formatCode="0">
                  <c:v>100</c:v>
                </c:pt>
                <c:pt idx="1">
                  <c:v>125</c:v>
                </c:pt>
                <c:pt idx="2">
                  <c:v>130</c:v>
                </c:pt>
                <c:pt idx="3">
                  <c:v>400</c:v>
                </c:pt>
                <c:pt idx="4" formatCode="0%">
                  <c:v>0.88749999999999996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CMI!$E$25</c:f>
              <c:strCache>
                <c:ptCount val="1"/>
                <c:pt idx="0">
                  <c:v>POTENCIALES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CMI!$E$26:$E$30</c:f>
              <c:numCache>
                <c:formatCode>General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60</c:v>
                </c:pt>
                <c:pt idx="3">
                  <c:v>150</c:v>
                </c:pt>
                <c:pt idx="4" formatCode="0%">
                  <c:v>1.0333333333333332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CMI!$F$25</c:f>
              <c:strCache>
                <c:ptCount val="1"/>
                <c:pt idx="0">
                  <c:v>CLIENTES NUEVOS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CMI!$F$26:$F$30</c:f>
              <c:numCache>
                <c:formatCode>General</c:formatCode>
                <c:ptCount val="5"/>
                <c:pt idx="0">
                  <c:v>120</c:v>
                </c:pt>
                <c:pt idx="1">
                  <c:v>130</c:v>
                </c:pt>
                <c:pt idx="2">
                  <c:v>130</c:v>
                </c:pt>
                <c:pt idx="3">
                  <c:v>400</c:v>
                </c:pt>
                <c:pt idx="4" formatCode="0%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CMI!$D$51</c:f>
              <c:strCache>
                <c:ptCount val="1"/>
                <c:pt idx="0">
                  <c:v>PRODUCTIVIDAD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CMI!$D$52:$D$56</c:f>
              <c:numCache>
                <c:formatCode>General</c:formatCode>
                <c:ptCount val="5"/>
                <c:pt idx="0" formatCode="0">
                  <c:v>1000</c:v>
                </c:pt>
                <c:pt idx="1">
                  <c:v>1200</c:v>
                </c:pt>
                <c:pt idx="2">
                  <c:v>1250</c:v>
                </c:pt>
                <c:pt idx="3">
                  <c:v>1800</c:v>
                </c:pt>
                <c:pt idx="4" formatCode="0%">
                  <c:v>1.9166666666666665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CMI!$E$51</c:f>
              <c:strCache>
                <c:ptCount val="1"/>
                <c:pt idx="0">
                  <c:v>TECNOLOGIA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CMI!$E$52:$E$56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15</c:v>
                </c:pt>
                <c:pt idx="4" formatCode="0%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CMI!$F$51</c:f>
              <c:strCache>
                <c:ptCount val="1"/>
                <c:pt idx="0">
                  <c:v>ADMINISTRACION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CMI!$F$52:$F$56</c:f>
              <c:numCache>
                <c:formatCode>General</c:formatCode>
                <c:ptCount val="5"/>
                <c:pt idx="0">
                  <c:v>50</c:v>
                </c:pt>
                <c:pt idx="1">
                  <c:v>40</c:v>
                </c:pt>
                <c:pt idx="2">
                  <c:v>60</c:v>
                </c:pt>
                <c:pt idx="3">
                  <c:v>200</c:v>
                </c:pt>
                <c:pt idx="4" formatCode="0%">
                  <c:v>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23812</xdr:rowOff>
    </xdr:from>
    <xdr:to>
      <xdr:col>11</xdr:col>
      <xdr:colOff>447675</xdr:colOff>
      <xdr:row>16</xdr:row>
      <xdr:rowOff>9525</xdr:rowOff>
    </xdr:to>
    <xdr:graphicFrame macro="">
      <xdr:nvGraphicFramePr>
        <xdr:cNvPr id="16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438151</xdr:colOff>
      <xdr:row>2</xdr:row>
      <xdr:rowOff>23812</xdr:rowOff>
    </xdr:from>
    <xdr:to>
      <xdr:col>16</xdr:col>
      <xdr:colOff>133351</xdr:colOff>
      <xdr:row>16</xdr:row>
      <xdr:rowOff>9525</xdr:rowOff>
    </xdr:to>
    <xdr:graphicFrame macro="">
      <xdr:nvGraphicFramePr>
        <xdr:cNvPr id="18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133350</xdr:colOff>
      <xdr:row>2</xdr:row>
      <xdr:rowOff>23813</xdr:rowOff>
    </xdr:from>
    <xdr:to>
      <xdr:col>20</xdr:col>
      <xdr:colOff>742950</xdr:colOff>
      <xdr:row>16</xdr:row>
      <xdr:rowOff>1</xdr:rowOff>
    </xdr:to>
    <xdr:graphicFrame macro="">
      <xdr:nvGraphicFramePr>
        <xdr:cNvPr id="19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23</xdr:row>
      <xdr:rowOff>14287</xdr:rowOff>
    </xdr:from>
    <xdr:to>
      <xdr:col>11</xdr:col>
      <xdr:colOff>400050</xdr:colOff>
      <xdr:row>37</xdr:row>
      <xdr:rowOff>0</xdr:rowOff>
    </xdr:to>
    <xdr:graphicFrame macro="">
      <xdr:nvGraphicFramePr>
        <xdr:cNvPr id="20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390525</xdr:colOff>
      <xdr:row>23</xdr:row>
      <xdr:rowOff>14287</xdr:rowOff>
    </xdr:from>
    <xdr:to>
      <xdr:col>16</xdr:col>
      <xdr:colOff>190500</xdr:colOff>
      <xdr:row>37</xdr:row>
      <xdr:rowOff>9525</xdr:rowOff>
    </xdr:to>
    <xdr:graphicFrame macro="">
      <xdr:nvGraphicFramePr>
        <xdr:cNvPr id="21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200025</xdr:colOff>
      <xdr:row>23</xdr:row>
      <xdr:rowOff>14287</xdr:rowOff>
    </xdr:from>
    <xdr:to>
      <xdr:col>21</xdr:col>
      <xdr:colOff>0</xdr:colOff>
      <xdr:row>37</xdr:row>
      <xdr:rowOff>19050</xdr:rowOff>
    </xdr:to>
    <xdr:graphicFrame macro="">
      <xdr:nvGraphicFramePr>
        <xdr:cNvPr id="2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9525</xdr:colOff>
      <xdr:row>48</xdr:row>
      <xdr:rowOff>185737</xdr:rowOff>
    </xdr:from>
    <xdr:to>
      <xdr:col>11</xdr:col>
      <xdr:colOff>409575</xdr:colOff>
      <xdr:row>63</xdr:row>
      <xdr:rowOff>0</xdr:rowOff>
    </xdr:to>
    <xdr:graphicFrame macro="">
      <xdr:nvGraphicFramePr>
        <xdr:cNvPr id="23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400050</xdr:colOff>
      <xdr:row>48</xdr:row>
      <xdr:rowOff>185737</xdr:rowOff>
    </xdr:from>
    <xdr:to>
      <xdr:col>16</xdr:col>
      <xdr:colOff>304800</xdr:colOff>
      <xdr:row>63</xdr:row>
      <xdr:rowOff>9525</xdr:rowOff>
    </xdr:to>
    <xdr:graphicFrame macro="">
      <xdr:nvGraphicFramePr>
        <xdr:cNvPr id="24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295275</xdr:colOff>
      <xdr:row>48</xdr:row>
      <xdr:rowOff>185737</xdr:rowOff>
    </xdr:from>
    <xdr:to>
      <xdr:col>21</xdr:col>
      <xdr:colOff>0</xdr:colOff>
      <xdr:row>63</xdr:row>
      <xdr:rowOff>19050</xdr:rowOff>
    </xdr:to>
    <xdr:graphicFrame macro="">
      <xdr:nvGraphicFramePr>
        <xdr:cNvPr id="25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742950</xdr:colOff>
      <xdr:row>75</xdr:row>
      <xdr:rowOff>4762</xdr:rowOff>
    </xdr:from>
    <xdr:to>
      <xdr:col>11</xdr:col>
      <xdr:colOff>447675</xdr:colOff>
      <xdr:row>89</xdr:row>
      <xdr:rowOff>9525</xdr:rowOff>
    </xdr:to>
    <xdr:graphicFrame macro="">
      <xdr:nvGraphicFramePr>
        <xdr:cNvPr id="26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438150</xdr:colOff>
      <xdr:row>75</xdr:row>
      <xdr:rowOff>4762</xdr:rowOff>
    </xdr:from>
    <xdr:to>
      <xdr:col>16</xdr:col>
      <xdr:colOff>371475</xdr:colOff>
      <xdr:row>89</xdr:row>
      <xdr:rowOff>9525</xdr:rowOff>
    </xdr:to>
    <xdr:graphicFrame macro="">
      <xdr:nvGraphicFramePr>
        <xdr:cNvPr id="27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371475</xdr:colOff>
      <xdr:row>75</xdr:row>
      <xdr:rowOff>4762</xdr:rowOff>
    </xdr:from>
    <xdr:to>
      <xdr:col>21</xdr:col>
      <xdr:colOff>9525</xdr:colOff>
      <xdr:row>89</xdr:row>
      <xdr:rowOff>0</xdr:rowOff>
    </xdr:to>
    <xdr:graphicFrame macro="">
      <xdr:nvGraphicFramePr>
        <xdr:cNvPr id="28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704850</xdr:colOff>
      <xdr:row>14</xdr:row>
      <xdr:rowOff>57150</xdr:rowOff>
    </xdr:from>
    <xdr:to>
      <xdr:col>11</xdr:col>
      <xdr:colOff>400050</xdr:colOff>
      <xdr:row>21</xdr:row>
      <xdr:rowOff>123825</xdr:rowOff>
    </xdr:to>
    <xdr:sp macro="" textlink="">
      <xdr:nvSpPr>
        <xdr:cNvPr id="30" name="Cinta perforada 29"/>
        <xdr:cNvSpPr/>
      </xdr:nvSpPr>
      <xdr:spPr>
        <a:xfrm>
          <a:off x="6457950" y="2724150"/>
          <a:ext cx="3505200" cy="1400175"/>
        </a:xfrm>
        <a:prstGeom prst="flowChartPunchedTap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90%</a:t>
          </a:r>
          <a:r>
            <a:rPr lang="es-CO" sz="1100" baseline="0"/>
            <a:t> DE INVERSION DE LA EMPRESA SIGNIFICA QUE LOS ACCIONISTAS PUEDEN SEGUIR INVIRTIENDO CON TRANQUILIDAD Y  EL 10% ES EL PORCENTAJE QUE RESTA PARA ALCANZAR LA META.</a:t>
          </a:r>
        </a:p>
        <a:p>
          <a:pPr algn="l"/>
          <a:endParaRPr lang="es-CO" sz="1100"/>
        </a:p>
      </xdr:txBody>
    </xdr:sp>
    <xdr:clientData/>
  </xdr:twoCellAnchor>
  <xdr:twoCellAnchor>
    <xdr:from>
      <xdr:col>11</xdr:col>
      <xdr:colOff>438150</xdr:colOff>
      <xdr:row>13</xdr:row>
      <xdr:rowOff>180975</xdr:rowOff>
    </xdr:from>
    <xdr:to>
      <xdr:col>16</xdr:col>
      <xdr:colOff>390525</xdr:colOff>
      <xdr:row>21</xdr:row>
      <xdr:rowOff>85725</xdr:rowOff>
    </xdr:to>
    <xdr:sp macro="" textlink="">
      <xdr:nvSpPr>
        <xdr:cNvPr id="31" name="Cinta perforada 30"/>
        <xdr:cNvSpPr/>
      </xdr:nvSpPr>
      <xdr:spPr>
        <a:xfrm>
          <a:off x="10001250" y="2657475"/>
          <a:ext cx="3762375" cy="1428750"/>
        </a:xfrm>
        <a:prstGeom prst="flowChartPunchedTap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92% DE</a:t>
          </a:r>
          <a:r>
            <a:rPr lang="es-CO" sz="1100" baseline="0"/>
            <a:t> VENTAS  INDICA  EL BUEN FUNCIONAMIENTO DE LA EMPRESA  LO QUE INSPIRA A LOS ACCIONISTAS A SEGUIR INVIRTIENDO Y EL 8% ES LO QUE FALTA PARA ALCANZ AR LO PROPUESTO.</a:t>
          </a:r>
        </a:p>
        <a:p>
          <a:pPr algn="l"/>
          <a:endParaRPr lang="es-CO" sz="1100" baseline="0"/>
        </a:p>
      </xdr:txBody>
    </xdr:sp>
    <xdr:clientData/>
  </xdr:twoCellAnchor>
  <xdr:twoCellAnchor>
    <xdr:from>
      <xdr:col>16</xdr:col>
      <xdr:colOff>428625</xdr:colOff>
      <xdr:row>13</xdr:row>
      <xdr:rowOff>152400</xdr:rowOff>
    </xdr:from>
    <xdr:to>
      <xdr:col>21</xdr:col>
      <xdr:colOff>228600</xdr:colOff>
      <xdr:row>21</xdr:row>
      <xdr:rowOff>47625</xdr:rowOff>
    </xdr:to>
    <xdr:sp macro="" textlink="">
      <xdr:nvSpPr>
        <xdr:cNvPr id="32" name="Cinta perforada 31"/>
        <xdr:cNvSpPr/>
      </xdr:nvSpPr>
      <xdr:spPr>
        <a:xfrm>
          <a:off x="13801725" y="2628900"/>
          <a:ext cx="3609975" cy="1419225"/>
        </a:xfrm>
        <a:prstGeom prst="flowChartPunchedTap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95% DE</a:t>
          </a:r>
          <a:r>
            <a:rPr lang="es-CO" sz="1100" baseline="0"/>
            <a:t> GANANCIAS NOS MUESTRA QUE ESTAMOS EN UN MOMENTO BUENO PARA LA EMPRESA REFLEJANDO GANANCIAS QUE BENEFICIAN A TODA LA SOCIEDAD AUNQUE RESTA UN 5% PARA ALCANZAR LA META.</a:t>
          </a:r>
        </a:p>
        <a:p>
          <a:pPr algn="l"/>
          <a:endParaRPr lang="es-CO" sz="1100"/>
        </a:p>
      </xdr:txBody>
    </xdr:sp>
    <xdr:clientData/>
  </xdr:twoCellAnchor>
  <xdr:twoCellAnchor>
    <xdr:from>
      <xdr:col>6</xdr:col>
      <xdr:colOff>695325</xdr:colOff>
      <xdr:row>35</xdr:row>
      <xdr:rowOff>28575</xdr:rowOff>
    </xdr:from>
    <xdr:to>
      <xdr:col>11</xdr:col>
      <xdr:colOff>495300</xdr:colOff>
      <xdr:row>43</xdr:row>
      <xdr:rowOff>152400</xdr:rowOff>
    </xdr:to>
    <xdr:sp macro="" textlink="">
      <xdr:nvSpPr>
        <xdr:cNvPr id="33" name="Cinta perforada 32"/>
        <xdr:cNvSpPr/>
      </xdr:nvSpPr>
      <xdr:spPr>
        <a:xfrm>
          <a:off x="6448425" y="6696075"/>
          <a:ext cx="3609975" cy="1647825"/>
        </a:xfrm>
        <a:prstGeom prst="flowChartPunchedTap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89% DE CLIENTES ANTIGUOS NOS INDICA LA SATISFACION DEL CLIENTE Y LA</a:t>
          </a:r>
          <a:r>
            <a:rPr lang="es-CO" sz="1100" baseline="0"/>
            <a:t> PREFERENCIA HACIA NOSOTROS PERO TAMBIEN NOS MUESTRA LA NECESIDAD DE MEJORAR PARA ALCANZAR LA META PROPUESTA RESTANDO UN 11%.</a:t>
          </a:r>
          <a:r>
            <a:rPr lang="es-CO" sz="1100"/>
            <a:t> </a:t>
          </a:r>
          <a:r>
            <a:rPr lang="es-CO" sz="1100" baseline="0"/>
            <a:t> </a:t>
          </a:r>
          <a:endParaRPr lang="es-CO" sz="1100"/>
        </a:p>
      </xdr:txBody>
    </xdr:sp>
    <xdr:clientData/>
  </xdr:twoCellAnchor>
  <xdr:twoCellAnchor>
    <xdr:from>
      <xdr:col>11</xdr:col>
      <xdr:colOff>552450</xdr:colOff>
      <xdr:row>35</xdr:row>
      <xdr:rowOff>28575</xdr:rowOff>
    </xdr:from>
    <xdr:to>
      <xdr:col>16</xdr:col>
      <xdr:colOff>114300</xdr:colOff>
      <xdr:row>43</xdr:row>
      <xdr:rowOff>9525</xdr:rowOff>
    </xdr:to>
    <xdr:sp macro="" textlink="">
      <xdr:nvSpPr>
        <xdr:cNvPr id="34" name="Cinta perforada 33"/>
        <xdr:cNvSpPr/>
      </xdr:nvSpPr>
      <xdr:spPr>
        <a:xfrm>
          <a:off x="10115550" y="6696075"/>
          <a:ext cx="3371850" cy="1504950"/>
        </a:xfrm>
        <a:prstGeom prst="flowChartPunchedTap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103% DE POTENCIALES EN LA EMPRESA NOS INDICA</a:t>
          </a:r>
          <a:r>
            <a:rPr lang="es-CO" sz="1100" baseline="0"/>
            <a:t> QUE ESTAMOS EN EL MEJOR MOMENTO CON UN 3% MAS DE LO ESPERADO LO QUE NOS MUESTRA UN BUEN RENDIMIENTO.</a:t>
          </a:r>
        </a:p>
        <a:p>
          <a:pPr algn="l"/>
          <a:r>
            <a:rPr lang="es-CO" sz="1100" baseline="0"/>
            <a:t> </a:t>
          </a:r>
          <a:endParaRPr lang="es-CO" sz="1100"/>
        </a:p>
      </xdr:txBody>
    </xdr:sp>
    <xdr:clientData/>
  </xdr:twoCellAnchor>
  <xdr:twoCellAnchor>
    <xdr:from>
      <xdr:col>16</xdr:col>
      <xdr:colOff>190500</xdr:colOff>
      <xdr:row>35</xdr:row>
      <xdr:rowOff>57150</xdr:rowOff>
    </xdr:from>
    <xdr:to>
      <xdr:col>20</xdr:col>
      <xdr:colOff>714375</xdr:colOff>
      <xdr:row>43</xdr:row>
      <xdr:rowOff>133350</xdr:rowOff>
    </xdr:to>
    <xdr:sp macro="" textlink="">
      <xdr:nvSpPr>
        <xdr:cNvPr id="35" name="Cinta perforada 34"/>
        <xdr:cNvSpPr/>
      </xdr:nvSpPr>
      <xdr:spPr>
        <a:xfrm>
          <a:off x="13563600" y="6724650"/>
          <a:ext cx="3571875" cy="1600200"/>
        </a:xfrm>
        <a:prstGeom prst="flowChartPunchedTap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95%</a:t>
          </a:r>
          <a:r>
            <a:rPr lang="es-CO" sz="1100" baseline="0"/>
            <a:t> DE CLIENTES NUEVOS NOS MUESTRA EL CRECIMIENTO FAVORABLE DE LA EMPRESA Y LA SATISFACION Y MOTIVACION PARA ALCANZAR NUEVOS CLIENTES CON UN PORCENTAJE BUENO PERO NO SUFICIENTE RESPECTO A LA META RESTANDO UN 5%.</a:t>
          </a:r>
          <a:endParaRPr lang="es-CO" sz="1100"/>
        </a:p>
      </xdr:txBody>
    </xdr:sp>
    <xdr:clientData/>
  </xdr:twoCellAnchor>
  <xdr:twoCellAnchor>
    <xdr:from>
      <xdr:col>6</xdr:col>
      <xdr:colOff>742950</xdr:colOff>
      <xdr:row>61</xdr:row>
      <xdr:rowOff>28575</xdr:rowOff>
    </xdr:from>
    <xdr:to>
      <xdr:col>11</xdr:col>
      <xdr:colOff>390525</xdr:colOff>
      <xdr:row>69</xdr:row>
      <xdr:rowOff>28575</xdr:rowOff>
    </xdr:to>
    <xdr:sp macro="" textlink="">
      <xdr:nvSpPr>
        <xdr:cNvPr id="36" name="Cinta perforada 35"/>
        <xdr:cNvSpPr/>
      </xdr:nvSpPr>
      <xdr:spPr>
        <a:xfrm>
          <a:off x="6496050" y="11649075"/>
          <a:ext cx="3457575" cy="1524000"/>
        </a:xfrm>
        <a:prstGeom prst="flowChartPunchedTap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192% DE PRODUCTIVIDAD QUIERE DECIR QUE HAY UN BUEN FUNCIONAMIENTO</a:t>
          </a:r>
          <a:r>
            <a:rPr lang="es-CO" sz="1100" baseline="0"/>
            <a:t> INTERNO EN LA EMPRESA PARA SATISFACER TANTO CLIENTES COMO INVERCIONISTAS SUPERANDO EL PORCENTAJE MAXIMO CON UN 92% MAS .</a:t>
          </a:r>
          <a:endParaRPr lang="es-CO" sz="1100"/>
        </a:p>
      </xdr:txBody>
    </xdr:sp>
    <xdr:clientData/>
  </xdr:twoCellAnchor>
  <xdr:twoCellAnchor>
    <xdr:from>
      <xdr:col>11</xdr:col>
      <xdr:colOff>466725</xdr:colOff>
      <xdr:row>61</xdr:row>
      <xdr:rowOff>47625</xdr:rowOff>
    </xdr:from>
    <xdr:to>
      <xdr:col>16</xdr:col>
      <xdr:colOff>180975</xdr:colOff>
      <xdr:row>69</xdr:row>
      <xdr:rowOff>28575</xdr:rowOff>
    </xdr:to>
    <xdr:sp macro="" textlink="">
      <xdr:nvSpPr>
        <xdr:cNvPr id="37" name="Cinta perforada 36"/>
        <xdr:cNvSpPr/>
      </xdr:nvSpPr>
      <xdr:spPr>
        <a:xfrm>
          <a:off x="10029825" y="11668125"/>
          <a:ext cx="3524250" cy="1504950"/>
        </a:xfrm>
        <a:prstGeom prst="flowChartPunchedTap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80% DE TECNOLOGIA</a:t>
          </a:r>
          <a:r>
            <a:rPr lang="es-CO" sz="1100" baseline="0"/>
            <a:t> INDICA QUE HAY QUE MEJORAR EN LA IMPLEMENTACION DE TECNOLOGIAS EN UN 20% PARA ESTAR A NIVEL Y NO SER SACADOS POR LA COMPETENCIA Y AL MISMO TIEMPO FACILITAR LOS PROCESOS EN LA EMPRESA .</a:t>
          </a:r>
        </a:p>
        <a:p>
          <a:pPr algn="l"/>
          <a:endParaRPr lang="es-CO" sz="1100"/>
        </a:p>
      </xdr:txBody>
    </xdr:sp>
    <xdr:clientData/>
  </xdr:twoCellAnchor>
  <xdr:twoCellAnchor>
    <xdr:from>
      <xdr:col>16</xdr:col>
      <xdr:colOff>257175</xdr:colOff>
      <xdr:row>61</xdr:row>
      <xdr:rowOff>114300</xdr:rowOff>
    </xdr:from>
    <xdr:to>
      <xdr:col>21</xdr:col>
      <xdr:colOff>85725</xdr:colOff>
      <xdr:row>68</xdr:row>
      <xdr:rowOff>171450</xdr:rowOff>
    </xdr:to>
    <xdr:sp macro="" textlink="">
      <xdr:nvSpPr>
        <xdr:cNvPr id="38" name="Cinta perforada 37"/>
        <xdr:cNvSpPr/>
      </xdr:nvSpPr>
      <xdr:spPr>
        <a:xfrm>
          <a:off x="13630275" y="11734800"/>
          <a:ext cx="3638550" cy="1390650"/>
        </a:xfrm>
        <a:prstGeom prst="flowChartPunchedTape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75%</a:t>
          </a:r>
          <a:r>
            <a:rPr lang="es-CO" sz="1100" baseline="0"/>
            <a:t> DE ADMINISTRACION INDICA UNA AMENAZA PARA LA EMPRESA CON UN PORCENTAJE MUY POR DEBAJO DE LO PROPUESTO MOSTRANDONOS LA NECESIDAD DE MEJORAR EN UN 25% PARA MANTENER LA ESTABILIDAD DE LA EMPRESA.</a:t>
          </a:r>
          <a:endParaRPr lang="es-CO" sz="1100"/>
        </a:p>
      </xdr:txBody>
    </xdr:sp>
    <xdr:clientData/>
  </xdr:twoCellAnchor>
  <xdr:twoCellAnchor>
    <xdr:from>
      <xdr:col>6</xdr:col>
      <xdr:colOff>685800</xdr:colOff>
      <xdr:row>87</xdr:row>
      <xdr:rowOff>66674</xdr:rowOff>
    </xdr:from>
    <xdr:to>
      <xdr:col>11</xdr:col>
      <xdr:colOff>342900</xdr:colOff>
      <xdr:row>95</xdr:row>
      <xdr:rowOff>171449</xdr:rowOff>
    </xdr:to>
    <xdr:sp macro="" textlink="">
      <xdr:nvSpPr>
        <xdr:cNvPr id="39" name="Cinta perforada 38"/>
        <xdr:cNvSpPr/>
      </xdr:nvSpPr>
      <xdr:spPr>
        <a:xfrm>
          <a:off x="6438900" y="16697324"/>
          <a:ext cx="3467100" cy="1628775"/>
        </a:xfrm>
        <a:prstGeom prst="flowChartPunchedTap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90% DE FORMACION  NOS</a:t>
          </a:r>
          <a:r>
            <a:rPr lang="es-CO" sz="1100" baseline="0"/>
            <a:t> INDICA QUE HAY UN BUEN TRATO CON LOS EMPLEADOS PERMITIENDOLES MEJORAR SU CALIDAD DE VIDA Y SU DESEMPEÑO EN LA EMPRESA AUNQUE CON UNA NECESIDAD DE MEJORAR EN UN 10% PARA LOGRAR LA META.</a:t>
          </a:r>
          <a:endParaRPr lang="es-CO" sz="1100"/>
        </a:p>
      </xdr:txBody>
    </xdr:sp>
    <xdr:clientData/>
  </xdr:twoCellAnchor>
  <xdr:twoCellAnchor>
    <xdr:from>
      <xdr:col>11</xdr:col>
      <xdr:colOff>438150</xdr:colOff>
      <xdr:row>87</xdr:row>
      <xdr:rowOff>47625</xdr:rowOff>
    </xdr:from>
    <xdr:to>
      <xdr:col>16</xdr:col>
      <xdr:colOff>285750</xdr:colOff>
      <xdr:row>95</xdr:row>
      <xdr:rowOff>76200</xdr:rowOff>
    </xdr:to>
    <xdr:sp macro="" textlink="">
      <xdr:nvSpPr>
        <xdr:cNvPr id="40" name="Cinta perforada 39"/>
        <xdr:cNvSpPr/>
      </xdr:nvSpPr>
      <xdr:spPr>
        <a:xfrm>
          <a:off x="10001250" y="16678275"/>
          <a:ext cx="3657600" cy="1552575"/>
        </a:xfrm>
        <a:prstGeom prst="flowChartPunchedTap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92%  DE CLIMA LABORAL</a:t>
          </a:r>
          <a:r>
            <a:rPr lang="es-CO" sz="1100" baseline="0"/>
            <a:t> EN LA EMPRESA NOS INDICA QUE HAY COMODIDAD PARA EL PERSONAL Y QUE HAY QUE MEJORAR EN UN 8% PARA MOTIVAR EL TRABAJO Y  MEJORAR LA RELACION ENTRE LOS EMPLEADOS.</a:t>
          </a:r>
          <a:endParaRPr lang="es-CO" sz="1100"/>
        </a:p>
      </xdr:txBody>
    </xdr:sp>
    <xdr:clientData/>
  </xdr:twoCellAnchor>
  <xdr:twoCellAnchor>
    <xdr:from>
      <xdr:col>16</xdr:col>
      <xdr:colOff>352425</xdr:colOff>
      <xdr:row>87</xdr:row>
      <xdr:rowOff>38100</xdr:rowOff>
    </xdr:from>
    <xdr:to>
      <xdr:col>21</xdr:col>
      <xdr:colOff>19050</xdr:colOff>
      <xdr:row>94</xdr:row>
      <xdr:rowOff>142875</xdr:rowOff>
    </xdr:to>
    <xdr:sp macro="" textlink="">
      <xdr:nvSpPr>
        <xdr:cNvPr id="41" name="Cinta perforada 40"/>
        <xdr:cNvSpPr/>
      </xdr:nvSpPr>
      <xdr:spPr>
        <a:xfrm>
          <a:off x="13725525" y="16668750"/>
          <a:ext cx="3476625" cy="1438275"/>
        </a:xfrm>
        <a:prstGeom prst="flowChartPunchedTap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90% EN ASCENSOS QUIERE DECIR QUE A LOS TRABAJADORES SE LES ESTA BRINDADO UNA BUENA OPORTUNIDAD</a:t>
          </a:r>
          <a:r>
            <a:rPr lang="es-CO" sz="1100" baseline="0"/>
            <a:t> PARA EL CRECIMIENTO LABORAL PERO QUE NO SE A ALCANZADO LA META RESTANDO UN 10%.</a:t>
          </a:r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8</xdr:row>
      <xdr:rowOff>142875</xdr:rowOff>
    </xdr:from>
    <xdr:to>
      <xdr:col>14</xdr:col>
      <xdr:colOff>371475</xdr:colOff>
      <xdr:row>25</xdr:row>
      <xdr:rowOff>123825</xdr:rowOff>
    </xdr:to>
    <xdr:sp macro="" textlink="">
      <xdr:nvSpPr>
        <xdr:cNvPr id="2" name="Pergamino horizontal 1"/>
        <xdr:cNvSpPr/>
      </xdr:nvSpPr>
      <xdr:spPr>
        <a:xfrm>
          <a:off x="5514975" y="1666875"/>
          <a:ext cx="6429375" cy="3219450"/>
        </a:xfrm>
        <a:prstGeom prst="horizontalScroll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EN LA EMPRESA DE COMIDAS RAPIDAS VEMOS EN LA</a:t>
          </a:r>
          <a:r>
            <a:rPr lang="es-CO" sz="1100" baseline="0"/>
            <a:t> PERSPECTIVA DE CLIENTES QUE HAY FIDELIDAD EN LOS POTENCIALES Y EN LOS NUEVOS PERO QUE HAY QUE MEJORAR EN LOS ANTIGUOS. </a:t>
          </a:r>
        </a:p>
        <a:p>
          <a:pPr algn="l"/>
          <a:r>
            <a:rPr lang="es-CO" sz="1100" baseline="0"/>
            <a:t>ESTO OCURRE DEBIDO A LA BUENA ATENCION Y LA INCONFORMIDAD EN LOS ANTIGUOS ES DEBIDO A LA FALTA DE RECONOCIMIENTO.</a:t>
          </a:r>
        </a:p>
        <a:p>
          <a:pPr algn="l"/>
          <a:r>
            <a:rPr lang="es-CO" sz="1100" baseline="0"/>
            <a:t>ESTO PUDIERA SER UNA AMENAZA POR LA INESTABILIDAD DE CLIENTES.</a:t>
          </a:r>
        </a:p>
        <a:p>
          <a:pPr algn="l"/>
          <a:r>
            <a:rPr lang="es-CO" sz="1100" baseline="0"/>
            <a:t>LA EMPRESA DEBE RECURRIR A UNA ESTRATEGIA ADN CON TARJETAS DE RECONOCIMIENTO Y DESCUENTO PARA CLIENTES ANTIGUOS Y PRODUCTOS ORGANICOS</a:t>
          </a:r>
        </a:p>
        <a:p>
          <a:pPr algn="l"/>
          <a:r>
            <a:rPr lang="es-CO" sz="1100" baseline="0"/>
            <a:t>PARA ESTABILIZAR A LOS CLIENTES EN GENERAL Y MEJORAR EL CRECIMIENTO DE LA EMPRESA</a:t>
          </a:r>
        </a:p>
        <a:p>
          <a:pPr algn="l"/>
          <a:endParaRPr lang="es-CO" sz="1100" baseline="0"/>
        </a:p>
        <a:p>
          <a:pPr algn="l"/>
          <a:endParaRPr lang="es-CO" sz="1100" baseline="0"/>
        </a:p>
        <a:p>
          <a:pPr algn="l"/>
          <a:endParaRPr lang="es-CO" sz="1100"/>
        </a:p>
      </xdr:txBody>
    </xdr:sp>
    <xdr:clientData/>
  </xdr:twoCellAnchor>
  <xdr:twoCellAnchor>
    <xdr:from>
      <xdr:col>6</xdr:col>
      <xdr:colOff>61911</xdr:colOff>
      <xdr:row>0</xdr:row>
      <xdr:rowOff>0</xdr:rowOff>
    </xdr:from>
    <xdr:to>
      <xdr:col>13</xdr:col>
      <xdr:colOff>704850</xdr:colOff>
      <xdr:row>10</xdr:row>
      <xdr:rowOff>85725</xdr:rowOff>
    </xdr:to>
    <xdr:graphicFrame macro="">
      <xdr:nvGraphicFramePr>
        <xdr:cNvPr id="5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12</xdr:col>
      <xdr:colOff>714375</xdr:colOff>
      <xdr:row>14</xdr:row>
      <xdr:rowOff>123825</xdr:rowOff>
    </xdr:to>
    <xdr:pic>
      <xdr:nvPicPr>
        <xdr:cNvPr id="4" name="Imagen 3" descr="http://www.fidelis.cl/images/tarjeta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0"/>
          <a:ext cx="5238750" cy="2790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1304925</xdr:colOff>
      <xdr:row>13</xdr:row>
      <xdr:rowOff>28575</xdr:rowOff>
    </xdr:from>
    <xdr:to>
      <xdr:col>13</xdr:col>
      <xdr:colOff>657225</xdr:colOff>
      <xdr:row>19</xdr:row>
      <xdr:rowOff>95250</xdr:rowOff>
    </xdr:to>
    <xdr:sp macro="" textlink="">
      <xdr:nvSpPr>
        <xdr:cNvPr id="5" name="Pergamino horizontal 4"/>
        <xdr:cNvSpPr/>
      </xdr:nvSpPr>
      <xdr:spPr>
        <a:xfrm>
          <a:off x="5114925" y="2505075"/>
          <a:ext cx="6048375" cy="1209675"/>
        </a:xfrm>
        <a:prstGeom prst="horizontalScroll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LA EMPRESA DEBE</a:t>
          </a:r>
          <a:r>
            <a:rPr lang="es-CO" sz="1100" baseline="0"/>
            <a:t> REALIZAR UNA ESTRATEGIA PARA CONOCER MAS AL CLIENTE UTILIZANDO TARJETAS DE RECONOCIMIENTO OTORGANDO BENEFICIOS A LOS CLIENTES PARA GANAR SU FIDELIDAD Y AL MISMO TIEMPO  IDENTIFICAR LAS NECESIDADES, GUSTOS Y DIFERENCIAS DE LOS CLIENTES ADEMAS DE BRINDARLES  PROMOCIONES CON ESTA TARJETA DEL 10% DE DESCUENTO.</a:t>
          </a:r>
        </a:p>
        <a:p>
          <a:pPr algn="l"/>
          <a:endParaRPr lang="es-CO" sz="1100"/>
        </a:p>
      </xdr:txBody>
    </xdr:sp>
    <xdr:clientData/>
  </xdr:twoCellAnchor>
  <xdr:twoCellAnchor>
    <xdr:from>
      <xdr:col>13</xdr:col>
      <xdr:colOff>723900</xdr:colOff>
      <xdr:row>0</xdr:row>
      <xdr:rowOff>0</xdr:rowOff>
    </xdr:from>
    <xdr:to>
      <xdr:col>18</xdr:col>
      <xdr:colOff>628650</xdr:colOff>
      <xdr:row>14</xdr:row>
      <xdr:rowOff>76200</xdr:rowOff>
    </xdr:to>
    <xdr:graphicFrame macro="">
      <xdr:nvGraphicFramePr>
        <xdr:cNvPr id="6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13</xdr:row>
      <xdr:rowOff>76199</xdr:rowOff>
    </xdr:from>
    <xdr:to>
      <xdr:col>12</xdr:col>
      <xdr:colOff>600075</xdr:colOff>
      <xdr:row>22</xdr:row>
      <xdr:rowOff>28574</xdr:rowOff>
    </xdr:to>
    <xdr:sp macro="" textlink="">
      <xdr:nvSpPr>
        <xdr:cNvPr id="2" name="Pergamino horizontal 1"/>
        <xdr:cNvSpPr/>
      </xdr:nvSpPr>
      <xdr:spPr>
        <a:xfrm>
          <a:off x="5219700" y="2552699"/>
          <a:ext cx="5076825" cy="1666875"/>
        </a:xfrm>
        <a:prstGeom prst="horizontalScroll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LA EMPRESA DEBERA APORTAR EN LA CAPACITACION</a:t>
          </a:r>
          <a:r>
            <a:rPr lang="es-CO" sz="1100" baseline="0"/>
            <a:t> DEL PERSONAL PARA PERFECCIONAR LOS PROCESOS DE ELABORACION Y DEL SERVICIO AL CLIENTE.</a:t>
          </a:r>
        </a:p>
        <a:p>
          <a:pPr algn="l"/>
          <a:r>
            <a:rPr lang="es-CO" sz="1100" baseline="0"/>
            <a:t>CAMBIAR DE PROVEEDOR PARA MEJORAR LA CALIDAD Y LA SALUDABILIDAD DE LOS PRODUCTOS TERMINADOS E IMPLEMENTAR NUEVA MAQUINARIA PARA ELABORAR LOS PRODUCTOS NECESARIOS PARA LAS COMIDAS Y ASI MEJORAR LOS PRECIOS PARA EL CLIENTE.</a:t>
          </a:r>
        </a:p>
      </xdr:txBody>
    </xdr:sp>
    <xdr:clientData/>
  </xdr:twoCellAnchor>
  <xdr:twoCellAnchor editAs="oneCell">
    <xdr:from>
      <xdr:col>6</xdr:col>
      <xdr:colOff>209549</xdr:colOff>
      <xdr:row>0</xdr:row>
      <xdr:rowOff>0</xdr:rowOff>
    </xdr:from>
    <xdr:to>
      <xdr:col>12</xdr:col>
      <xdr:colOff>333374</xdr:colOff>
      <xdr:row>14</xdr:row>
      <xdr:rowOff>28575</xdr:rowOff>
    </xdr:to>
    <xdr:pic>
      <xdr:nvPicPr>
        <xdr:cNvPr id="11" name="Imagen 10" descr="http://procesos.colabra.cl/rps_colabra_v58/OpenSite/Procesos/Producto/Que%20es%20un%20BPM/20100715182809/Que%20es%20un%20BPM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9" y="0"/>
          <a:ext cx="4695825" cy="2695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</xdr:row>
      <xdr:rowOff>38100</xdr:rowOff>
    </xdr:from>
    <xdr:to>
      <xdr:col>11</xdr:col>
      <xdr:colOff>657225</xdr:colOff>
      <xdr:row>10</xdr:row>
      <xdr:rowOff>66675</xdr:rowOff>
    </xdr:to>
    <xdr:sp macro="" textlink="">
      <xdr:nvSpPr>
        <xdr:cNvPr id="2" name="1 Pergamino horizontal"/>
        <xdr:cNvSpPr/>
      </xdr:nvSpPr>
      <xdr:spPr>
        <a:xfrm>
          <a:off x="5486400" y="228600"/>
          <a:ext cx="4181475" cy="1743075"/>
        </a:xfrm>
        <a:prstGeom prst="horizontalScroll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EN</a:t>
          </a:r>
          <a:r>
            <a:rPr lang="es-CO" sz="1100" baseline="0"/>
            <a:t> ESTA ESTRATEGIA (SCM) LA EMPRESA DEBERA APROBICIONARCE DE MAQUINARIA PARA  LA ELABORACION DE  LOS DIFERENTES PRODUCTOS DE LAS COMIDAS RAPIDAS  SIENDO LA EMPRESA EL MISMO CLIENTE.</a:t>
          </a:r>
        </a:p>
        <a:p>
          <a:pPr algn="l"/>
          <a:r>
            <a:rPr lang="es-CO" sz="1100" baseline="0"/>
            <a:t>CON UNA ALIANZA DONDE TODAS LAS CEDES ASOCIADAS ENTRE SI SE PUEDAN SUMINISTRAR MERCANCIAS.</a:t>
          </a:r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95250</xdr:rowOff>
    </xdr:from>
    <xdr:to>
      <xdr:col>12</xdr:col>
      <xdr:colOff>590550</xdr:colOff>
      <xdr:row>11</xdr:row>
      <xdr:rowOff>28575</xdr:rowOff>
    </xdr:to>
    <xdr:sp macro="" textlink="">
      <xdr:nvSpPr>
        <xdr:cNvPr id="2" name="1 Pergamino horizontal"/>
        <xdr:cNvSpPr/>
      </xdr:nvSpPr>
      <xdr:spPr>
        <a:xfrm>
          <a:off x="5391150" y="285750"/>
          <a:ext cx="4857750" cy="1838325"/>
        </a:xfrm>
        <a:prstGeom prst="horizontalScroll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PARA MEJORAR EL PORCENTAJE</a:t>
          </a:r>
          <a:r>
            <a:rPr lang="es-CO" sz="1100" baseline="0"/>
            <a:t> EN LA PERSPECTIVA CLIENTES LA EMPRESA DEBERA IMPLEMENTAR UNA ESTRATEGIA E-BUSSINES DONDE SE PERMITA AL CLIENTE TENER CONOCIMIENTO DE LOS SERVICIOS  POR MEDIO DE UNA PAGINA DE INTERNET DONDE TAMBIEN PUEDAN REALIZAR SUS PEDIDOS ADOMICILIOS DE UNA MANERA FACIL Y EFICIENTE. </a:t>
          </a:r>
          <a:endParaRPr lang="es-C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185737</xdr:rowOff>
    </xdr:from>
    <xdr:to>
      <xdr:col>11</xdr:col>
      <xdr:colOff>9525</xdr:colOff>
      <xdr:row>11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>
      <selection activeCell="D13" sqref="D13"/>
    </sheetView>
  </sheetViews>
  <sheetFormatPr baseColWidth="10" defaultRowHeight="15" x14ac:dyDescent="0.25"/>
  <cols>
    <col min="1" max="1" width="17.42578125" customWidth="1"/>
    <col min="2" max="2" width="12.5703125" customWidth="1"/>
    <col min="4" max="4" width="15.85546875" bestFit="1" customWidth="1"/>
    <col min="5" max="5" width="15.140625" bestFit="1" customWidth="1"/>
    <col min="6" max="6" width="17.140625" bestFit="1" customWidth="1"/>
  </cols>
  <sheetData>
    <row r="1" spans="1:21" ht="15" customHeight="1" x14ac:dyDescent="0.25">
      <c r="A1" s="27" t="s">
        <v>0</v>
      </c>
      <c r="B1" s="27"/>
      <c r="C1" s="27"/>
      <c r="D1" s="27"/>
      <c r="E1" s="27"/>
      <c r="F1" s="27"/>
      <c r="H1" s="28" t="s">
        <v>19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1" x14ac:dyDescent="0.25">
      <c r="A2" s="1"/>
      <c r="B2" s="1"/>
      <c r="C2" s="1"/>
      <c r="D2" s="1"/>
      <c r="E2" s="1"/>
      <c r="F2" s="1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1" x14ac:dyDescent="0.25">
      <c r="A3" s="24" t="s">
        <v>1</v>
      </c>
      <c r="B3" s="24"/>
      <c r="C3" s="1"/>
      <c r="D3" s="1" t="s">
        <v>8</v>
      </c>
      <c r="E3" s="1" t="s">
        <v>9</v>
      </c>
      <c r="F3" s="1" t="s">
        <v>10</v>
      </c>
    </row>
    <row r="4" spans="1:21" x14ac:dyDescent="0.25">
      <c r="A4" s="1" t="s">
        <v>32</v>
      </c>
      <c r="B4" s="1"/>
      <c r="C4" s="1"/>
      <c r="D4" s="4" t="s">
        <v>13</v>
      </c>
      <c r="E4" s="2" t="s">
        <v>14</v>
      </c>
      <c r="F4" s="2" t="s">
        <v>15</v>
      </c>
    </row>
    <row r="5" spans="1:21" x14ac:dyDescent="0.25">
      <c r="A5" s="2" t="s">
        <v>36</v>
      </c>
      <c r="B5" s="1"/>
      <c r="C5" s="1"/>
      <c r="D5" s="3">
        <v>10000</v>
      </c>
      <c r="E5" s="1">
        <v>15000</v>
      </c>
      <c r="F5" s="1">
        <v>20000</v>
      </c>
    </row>
    <row r="6" spans="1:21" x14ac:dyDescent="0.25">
      <c r="A6" s="2" t="s">
        <v>34</v>
      </c>
      <c r="B6" s="1"/>
      <c r="C6" s="1"/>
      <c r="D6" s="1">
        <v>9000</v>
      </c>
      <c r="E6" s="1">
        <v>1400</v>
      </c>
      <c r="F6" s="1">
        <v>19000</v>
      </c>
    </row>
    <row r="7" spans="1:21" x14ac:dyDescent="0.25">
      <c r="A7" s="2" t="s">
        <v>35</v>
      </c>
      <c r="B7" s="1"/>
      <c r="C7" s="1"/>
      <c r="D7" s="1">
        <v>8000</v>
      </c>
      <c r="E7" s="1">
        <v>13000</v>
      </c>
      <c r="F7" s="1">
        <v>18000</v>
      </c>
    </row>
    <row r="8" spans="1:21" x14ac:dyDescent="0.25">
      <c r="A8" s="2" t="s">
        <v>6</v>
      </c>
      <c r="B8" s="1"/>
      <c r="C8" s="1"/>
      <c r="D8" s="1">
        <v>30000</v>
      </c>
      <c r="E8" s="1">
        <v>32000</v>
      </c>
      <c r="F8" s="1">
        <v>60000</v>
      </c>
    </row>
    <row r="9" spans="1:21" x14ac:dyDescent="0.25">
      <c r="A9" s="2" t="s">
        <v>7</v>
      </c>
      <c r="B9" s="1"/>
      <c r="C9" s="1"/>
      <c r="D9" s="5">
        <f>D13</f>
        <v>0.9</v>
      </c>
      <c r="E9" s="5">
        <f>E13</f>
        <v>0.91874999999999996</v>
      </c>
      <c r="F9" s="5">
        <f>F13</f>
        <v>0.95</v>
      </c>
    </row>
    <row r="10" spans="1:21" x14ac:dyDescent="0.25">
      <c r="D10" s="6"/>
    </row>
    <row r="11" spans="1:21" x14ac:dyDescent="0.25">
      <c r="B11" t="s">
        <v>11</v>
      </c>
      <c r="D11" s="7">
        <f>SUM(D5:D7)</f>
        <v>27000</v>
      </c>
      <c r="E11" s="7">
        <f>SUM(E5:E7)</f>
        <v>29400</v>
      </c>
      <c r="F11" s="7">
        <f>SUM(F5:F7)</f>
        <v>57000</v>
      </c>
    </row>
    <row r="12" spans="1:21" x14ac:dyDescent="0.25">
      <c r="B12" t="s">
        <v>12</v>
      </c>
      <c r="D12">
        <f>D8</f>
        <v>30000</v>
      </c>
      <c r="E12">
        <f>E8</f>
        <v>32000</v>
      </c>
      <c r="F12">
        <f>F8</f>
        <v>60000</v>
      </c>
    </row>
    <row r="13" spans="1:21" x14ac:dyDescent="0.25">
      <c r="B13" t="s">
        <v>7</v>
      </c>
      <c r="D13" s="6">
        <f>D11*100/D12/100</f>
        <v>0.9</v>
      </c>
      <c r="E13" s="6">
        <f>E11*100/E12/100</f>
        <v>0.91874999999999996</v>
      </c>
      <c r="F13" s="6">
        <f>F11*100/F12/100</f>
        <v>0.95</v>
      </c>
    </row>
    <row r="22" spans="1:21" x14ac:dyDescent="0.25">
      <c r="A22" s="23" t="s">
        <v>16</v>
      </c>
      <c r="B22" s="23"/>
      <c r="C22" s="23"/>
      <c r="D22" s="23"/>
      <c r="E22" s="23"/>
      <c r="F22" s="23"/>
      <c r="H22" s="25" t="s">
        <v>23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:21" x14ac:dyDescent="0.25">
      <c r="A23" s="1"/>
      <c r="B23" s="1"/>
      <c r="C23" s="1"/>
      <c r="D23" s="1"/>
      <c r="E23" s="1"/>
      <c r="F23" s="1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x14ac:dyDescent="0.25">
      <c r="A24" s="24" t="s">
        <v>1</v>
      </c>
      <c r="B24" s="24"/>
      <c r="C24" s="1"/>
      <c r="D24" s="1" t="s">
        <v>8</v>
      </c>
      <c r="E24" s="1" t="s">
        <v>9</v>
      </c>
      <c r="F24" s="1" t="s">
        <v>10</v>
      </c>
    </row>
    <row r="25" spans="1:21" x14ac:dyDescent="0.25">
      <c r="A25" s="1" t="s">
        <v>2</v>
      </c>
      <c r="B25" s="1"/>
      <c r="C25" s="1"/>
      <c r="D25" s="4" t="s">
        <v>22</v>
      </c>
      <c r="E25" s="2" t="s">
        <v>20</v>
      </c>
      <c r="F25" s="2" t="s">
        <v>21</v>
      </c>
    </row>
    <row r="26" spans="1:21" x14ac:dyDescent="0.25">
      <c r="A26" s="2" t="s">
        <v>3</v>
      </c>
      <c r="B26" s="1"/>
      <c r="C26" s="1"/>
      <c r="D26" s="3">
        <v>100</v>
      </c>
      <c r="E26" s="1">
        <v>50</v>
      </c>
      <c r="F26" s="1">
        <v>120</v>
      </c>
    </row>
    <row r="27" spans="1:21" x14ac:dyDescent="0.25">
      <c r="A27" s="2" t="s">
        <v>4</v>
      </c>
      <c r="B27" s="1"/>
      <c r="C27" s="1"/>
      <c r="D27" s="1">
        <v>125</v>
      </c>
      <c r="E27" s="1">
        <v>45</v>
      </c>
      <c r="F27" s="1">
        <v>130</v>
      </c>
    </row>
    <row r="28" spans="1:21" x14ac:dyDescent="0.25">
      <c r="A28" s="2" t="s">
        <v>5</v>
      </c>
      <c r="B28" s="1"/>
      <c r="C28" s="1"/>
      <c r="D28" s="1">
        <v>130</v>
      </c>
      <c r="E28" s="1">
        <v>60</v>
      </c>
      <c r="F28" s="1">
        <v>130</v>
      </c>
    </row>
    <row r="29" spans="1:21" x14ac:dyDescent="0.25">
      <c r="A29" s="2" t="s">
        <v>6</v>
      </c>
      <c r="B29" s="1"/>
      <c r="C29" s="1"/>
      <c r="D29" s="1">
        <v>400</v>
      </c>
      <c r="E29" s="1">
        <v>150</v>
      </c>
      <c r="F29" s="1">
        <v>400</v>
      </c>
    </row>
    <row r="30" spans="1:21" x14ac:dyDescent="0.25">
      <c r="A30" s="2" t="s">
        <v>7</v>
      </c>
      <c r="B30" s="1"/>
      <c r="C30" s="1"/>
      <c r="D30" s="5">
        <f>D34</f>
        <v>0.88749999999999996</v>
      </c>
      <c r="E30" s="5">
        <f>E34</f>
        <v>1.0333333333333332</v>
      </c>
      <c r="F30" s="5">
        <f>F34</f>
        <v>0.95</v>
      </c>
    </row>
    <row r="31" spans="1:21" x14ac:dyDescent="0.25">
      <c r="D31" s="6"/>
    </row>
    <row r="32" spans="1:21" x14ac:dyDescent="0.25">
      <c r="B32" t="s">
        <v>11</v>
      </c>
      <c r="D32" s="7">
        <f>SUM(D26:D28)</f>
        <v>355</v>
      </c>
      <c r="E32" s="7">
        <f>SUM(E26:E28)</f>
        <v>155</v>
      </c>
      <c r="F32" s="7">
        <f>SUM(F26:F28)</f>
        <v>380</v>
      </c>
    </row>
    <row r="33" spans="1:21" x14ac:dyDescent="0.25">
      <c r="B33" t="s">
        <v>12</v>
      </c>
      <c r="D33">
        <f>D29</f>
        <v>400</v>
      </c>
      <c r="E33">
        <f>E29</f>
        <v>150</v>
      </c>
      <c r="F33">
        <f>F29</f>
        <v>400</v>
      </c>
    </row>
    <row r="34" spans="1:21" x14ac:dyDescent="0.25">
      <c r="B34" t="s">
        <v>7</v>
      </c>
      <c r="D34" s="6">
        <f>D32*100/D33/100</f>
        <v>0.88749999999999996</v>
      </c>
      <c r="E34" s="6">
        <f t="shared" ref="E34:F34" si="0">E32*100/E33/100</f>
        <v>1.0333333333333332</v>
      </c>
      <c r="F34" s="6">
        <f t="shared" si="0"/>
        <v>0.95</v>
      </c>
    </row>
    <row r="40" spans="1:21" ht="15" customHeight="1" x14ac:dyDescent="0.25"/>
    <row r="41" spans="1:21" ht="15" customHeight="1" x14ac:dyDescent="0.25"/>
    <row r="42" spans="1:21" ht="15" customHeight="1" x14ac:dyDescent="0.25"/>
    <row r="43" spans="1:21" ht="15" customHeight="1" x14ac:dyDescent="0.25"/>
    <row r="48" spans="1:21" x14ac:dyDescent="0.25">
      <c r="A48" s="31" t="s">
        <v>17</v>
      </c>
      <c r="B48" s="32"/>
      <c r="C48" s="32"/>
      <c r="D48" s="32"/>
      <c r="E48" s="32"/>
      <c r="F48" s="33"/>
      <c r="H48" s="29" t="s">
        <v>27</v>
      </c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x14ac:dyDescent="0.25">
      <c r="A49" s="1"/>
      <c r="B49" s="1"/>
      <c r="C49" s="1"/>
      <c r="D49" s="1"/>
      <c r="E49" s="1"/>
      <c r="F49" s="1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x14ac:dyDescent="0.25">
      <c r="A50" s="8" t="s">
        <v>1</v>
      </c>
      <c r="B50" s="9"/>
      <c r="C50" s="1"/>
      <c r="D50" s="1" t="s">
        <v>8</v>
      </c>
      <c r="E50" s="1" t="s">
        <v>9</v>
      </c>
      <c r="F50" s="1" t="s">
        <v>10</v>
      </c>
    </row>
    <row r="51" spans="1:21" x14ac:dyDescent="0.25">
      <c r="A51" s="1" t="s">
        <v>2</v>
      </c>
      <c r="B51" s="1"/>
      <c r="C51" s="1"/>
      <c r="D51" s="4" t="s">
        <v>26</v>
      </c>
      <c r="E51" s="2" t="s">
        <v>24</v>
      </c>
      <c r="F51" s="2" t="s">
        <v>25</v>
      </c>
    </row>
    <row r="52" spans="1:21" x14ac:dyDescent="0.25">
      <c r="A52" s="2" t="s">
        <v>3</v>
      </c>
      <c r="B52" s="1"/>
      <c r="C52" s="1"/>
      <c r="D52" s="3">
        <v>1000</v>
      </c>
      <c r="E52" s="1">
        <v>5</v>
      </c>
      <c r="F52" s="1">
        <v>50</v>
      </c>
    </row>
    <row r="53" spans="1:21" x14ac:dyDescent="0.25">
      <c r="A53" s="2" t="s">
        <v>4</v>
      </c>
      <c r="B53" s="1"/>
      <c r="C53" s="1"/>
      <c r="D53" s="1">
        <v>1200</v>
      </c>
      <c r="E53" s="1">
        <v>3</v>
      </c>
      <c r="F53" s="1">
        <v>40</v>
      </c>
    </row>
    <row r="54" spans="1:21" x14ac:dyDescent="0.25">
      <c r="A54" s="2" t="s">
        <v>5</v>
      </c>
      <c r="B54" s="1"/>
      <c r="C54" s="1"/>
      <c r="D54" s="1">
        <v>1250</v>
      </c>
      <c r="E54" s="1">
        <v>4</v>
      </c>
      <c r="F54" s="1">
        <v>60</v>
      </c>
    </row>
    <row r="55" spans="1:21" x14ac:dyDescent="0.25">
      <c r="A55" s="2" t="s">
        <v>6</v>
      </c>
      <c r="B55" s="1"/>
      <c r="C55" s="1"/>
      <c r="D55" s="1">
        <v>1800</v>
      </c>
      <c r="E55" s="1">
        <v>15</v>
      </c>
      <c r="F55" s="1">
        <v>200</v>
      </c>
    </row>
    <row r="56" spans="1:21" x14ac:dyDescent="0.25">
      <c r="A56" s="2" t="s">
        <v>7</v>
      </c>
      <c r="B56" s="1"/>
      <c r="C56" s="1"/>
      <c r="D56" s="5">
        <f>D60</f>
        <v>1.9166666666666665</v>
      </c>
      <c r="E56" s="5">
        <f>E60</f>
        <v>0.8</v>
      </c>
      <c r="F56" s="5">
        <f>F60</f>
        <v>0.75</v>
      </c>
    </row>
    <row r="57" spans="1:21" x14ac:dyDescent="0.25">
      <c r="D57" s="6"/>
    </row>
    <row r="58" spans="1:21" x14ac:dyDescent="0.25">
      <c r="B58" t="s">
        <v>11</v>
      </c>
      <c r="D58" s="7">
        <f>SUM(D52:D54)</f>
        <v>3450</v>
      </c>
      <c r="E58" s="7">
        <f>SUM(E52:E54)</f>
        <v>12</v>
      </c>
      <c r="F58" s="7">
        <f>SUM(F52:F54)</f>
        <v>150</v>
      </c>
    </row>
    <row r="59" spans="1:21" x14ac:dyDescent="0.25">
      <c r="B59" t="s">
        <v>12</v>
      </c>
      <c r="D59">
        <f>D55</f>
        <v>1800</v>
      </c>
      <c r="E59">
        <f>E55</f>
        <v>15</v>
      </c>
      <c r="F59">
        <f>F55</f>
        <v>200</v>
      </c>
    </row>
    <row r="60" spans="1:21" x14ac:dyDescent="0.25">
      <c r="B60" t="s">
        <v>7</v>
      </c>
      <c r="D60" s="6">
        <f>D58*100/D59/100</f>
        <v>1.9166666666666665</v>
      </c>
      <c r="E60" s="6">
        <f>E58*100/E59/100</f>
        <v>0.8</v>
      </c>
      <c r="F60" s="6">
        <f>F58*100/F59/100</f>
        <v>0.75</v>
      </c>
    </row>
    <row r="73" spans="1:21" ht="15.75" thickBot="1" x14ac:dyDescent="0.3"/>
    <row r="74" spans="1:21" ht="16.5" thickTop="1" thickBot="1" x14ac:dyDescent="0.3">
      <c r="A74" s="21" t="s">
        <v>18</v>
      </c>
      <c r="B74" s="21"/>
      <c r="C74" s="21"/>
      <c r="D74" s="21"/>
      <c r="E74" s="21"/>
      <c r="F74" s="21"/>
      <c r="H74" s="22" t="s">
        <v>31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16.5" thickTop="1" thickBot="1" x14ac:dyDescent="0.3">
      <c r="A75" s="1"/>
      <c r="B75" s="1"/>
      <c r="C75" s="1"/>
      <c r="D75" s="1"/>
      <c r="E75" s="1"/>
      <c r="F75" s="1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15.75" thickTop="1" x14ac:dyDescent="0.25">
      <c r="A76" s="8" t="s">
        <v>1</v>
      </c>
      <c r="B76" s="9"/>
      <c r="C76" s="1"/>
      <c r="D76" s="1" t="s">
        <v>8</v>
      </c>
      <c r="E76" s="1" t="s">
        <v>9</v>
      </c>
      <c r="F76" s="1" t="s">
        <v>10</v>
      </c>
    </row>
    <row r="77" spans="1:21" x14ac:dyDescent="0.25">
      <c r="A77" s="1" t="s">
        <v>2</v>
      </c>
      <c r="B77" s="1"/>
      <c r="C77" s="1"/>
      <c r="D77" s="4" t="s">
        <v>28</v>
      </c>
      <c r="E77" s="2" t="s">
        <v>29</v>
      </c>
      <c r="F77" s="2" t="s">
        <v>30</v>
      </c>
    </row>
    <row r="78" spans="1:21" x14ac:dyDescent="0.25">
      <c r="A78" s="2" t="s">
        <v>3</v>
      </c>
      <c r="B78" s="1"/>
      <c r="C78" s="1"/>
      <c r="D78" s="3">
        <v>80</v>
      </c>
      <c r="E78" s="1">
        <v>70</v>
      </c>
      <c r="F78" s="1">
        <v>50</v>
      </c>
    </row>
    <row r="79" spans="1:21" x14ac:dyDescent="0.25">
      <c r="A79" s="2" t="s">
        <v>4</v>
      </c>
      <c r="B79" s="1"/>
      <c r="C79" s="1"/>
      <c r="D79" s="1">
        <v>70</v>
      </c>
      <c r="E79" s="1">
        <v>80</v>
      </c>
      <c r="F79" s="1">
        <v>60</v>
      </c>
    </row>
    <row r="80" spans="1:21" x14ac:dyDescent="0.25">
      <c r="A80" s="2" t="s">
        <v>5</v>
      </c>
      <c r="B80" s="1"/>
      <c r="C80" s="1"/>
      <c r="D80" s="1">
        <v>75</v>
      </c>
      <c r="E80" s="1">
        <v>90</v>
      </c>
      <c r="F80" s="1">
        <v>70</v>
      </c>
    </row>
    <row r="81" spans="1:6" x14ac:dyDescent="0.25">
      <c r="A81" s="2" t="s">
        <v>6</v>
      </c>
      <c r="B81" s="1"/>
      <c r="C81" s="1"/>
      <c r="D81" s="1">
        <v>250</v>
      </c>
      <c r="E81" s="1">
        <v>260</v>
      </c>
      <c r="F81" s="1">
        <v>200</v>
      </c>
    </row>
    <row r="82" spans="1:6" x14ac:dyDescent="0.25">
      <c r="A82" s="2" t="s">
        <v>7</v>
      </c>
      <c r="B82" s="1"/>
      <c r="C82" s="1"/>
      <c r="D82" s="5">
        <f>D86</f>
        <v>0.9</v>
      </c>
      <c r="E82" s="5">
        <f>E86</f>
        <v>0.92307692307692302</v>
      </c>
      <c r="F82" s="5">
        <f>F86</f>
        <v>0.9</v>
      </c>
    </row>
    <row r="83" spans="1:6" x14ac:dyDescent="0.25">
      <c r="D83" s="6"/>
    </row>
    <row r="84" spans="1:6" x14ac:dyDescent="0.25">
      <c r="B84" t="s">
        <v>11</v>
      </c>
      <c r="D84" s="7">
        <f>SUM(D78:D80)</f>
        <v>225</v>
      </c>
      <c r="E84" s="7">
        <f>SUM(E78:E80)</f>
        <v>240</v>
      </c>
      <c r="F84" s="7">
        <f>SUM(F78:F80)</f>
        <v>180</v>
      </c>
    </row>
    <row r="85" spans="1:6" x14ac:dyDescent="0.25">
      <c r="B85" t="s">
        <v>12</v>
      </c>
      <c r="D85">
        <f>D81</f>
        <v>250</v>
      </c>
      <c r="E85">
        <f>E81</f>
        <v>260</v>
      </c>
      <c r="F85">
        <f>F81</f>
        <v>200</v>
      </c>
    </row>
    <row r="86" spans="1:6" x14ac:dyDescent="0.25">
      <c r="B86" t="s">
        <v>7</v>
      </c>
      <c r="D86" s="6">
        <f>D84*100/D85/100</f>
        <v>0.9</v>
      </c>
      <c r="E86" s="6">
        <f>E84*100/E85/100</f>
        <v>0.92307692307692302</v>
      </c>
      <c r="F86" s="6">
        <f>F84*100/F85/100</f>
        <v>0.9</v>
      </c>
    </row>
  </sheetData>
  <mergeCells count="10">
    <mergeCell ref="A1:F1"/>
    <mergeCell ref="A3:B3"/>
    <mergeCell ref="H1:U2"/>
    <mergeCell ref="H48:U49"/>
    <mergeCell ref="A48:F48"/>
    <mergeCell ref="A74:F74"/>
    <mergeCell ref="H74:U75"/>
    <mergeCell ref="A22:F22"/>
    <mergeCell ref="A24:B24"/>
    <mergeCell ref="H22:U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R13" sqref="R13"/>
    </sheetView>
  </sheetViews>
  <sheetFormatPr baseColWidth="10" defaultRowHeight="15" x14ac:dyDescent="0.25"/>
  <cols>
    <col min="1" max="1" width="15.28515625" bestFit="1" customWidth="1"/>
    <col min="6" max="6" width="21.140625" customWidth="1"/>
  </cols>
  <sheetData>
    <row r="2" spans="1:6" x14ac:dyDescent="0.25">
      <c r="A2" s="23" t="s">
        <v>16</v>
      </c>
      <c r="B2" s="23"/>
      <c r="C2" s="23"/>
      <c r="D2" s="23"/>
      <c r="E2" s="23"/>
      <c r="F2" s="2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4" t="s">
        <v>1</v>
      </c>
      <c r="B4" s="24"/>
      <c r="C4" s="1"/>
      <c r="D4" s="1" t="s">
        <v>8</v>
      </c>
      <c r="E4" s="1" t="s">
        <v>9</v>
      </c>
      <c r="F4" s="1" t="s">
        <v>10</v>
      </c>
    </row>
    <row r="5" spans="1:6" x14ac:dyDescent="0.25">
      <c r="A5" s="1" t="s">
        <v>32</v>
      </c>
      <c r="B5" s="1"/>
      <c r="C5" s="1"/>
      <c r="D5" s="4" t="s">
        <v>22</v>
      </c>
      <c r="E5" s="2" t="s">
        <v>20</v>
      </c>
      <c r="F5" s="2" t="s">
        <v>21</v>
      </c>
    </row>
    <row r="6" spans="1:6" x14ac:dyDescent="0.25">
      <c r="A6" s="2" t="s">
        <v>33</v>
      </c>
      <c r="B6" s="1"/>
      <c r="C6" s="1"/>
      <c r="D6" s="3">
        <v>100</v>
      </c>
      <c r="E6" s="1">
        <v>50</v>
      </c>
      <c r="F6" s="1">
        <v>120</v>
      </c>
    </row>
    <row r="7" spans="1:6" x14ac:dyDescent="0.25">
      <c r="A7" s="2" t="s">
        <v>34</v>
      </c>
      <c r="B7" s="1"/>
      <c r="C7" s="1"/>
      <c r="D7" s="1">
        <v>125</v>
      </c>
      <c r="E7" s="1">
        <v>45</v>
      </c>
      <c r="F7" s="1">
        <v>130</v>
      </c>
    </row>
    <row r="8" spans="1:6" x14ac:dyDescent="0.25">
      <c r="A8" s="2" t="s">
        <v>35</v>
      </c>
      <c r="B8" s="1"/>
      <c r="C8" s="1"/>
      <c r="D8" s="1">
        <v>130</v>
      </c>
      <c r="E8" s="1">
        <v>60</v>
      </c>
      <c r="F8" s="1">
        <v>130</v>
      </c>
    </row>
    <row r="9" spans="1:6" x14ac:dyDescent="0.25">
      <c r="A9" s="2" t="s">
        <v>6</v>
      </c>
      <c r="B9" s="1"/>
      <c r="C9" s="1"/>
      <c r="D9" s="1">
        <v>400</v>
      </c>
      <c r="E9" s="1">
        <v>150</v>
      </c>
      <c r="F9" s="1">
        <v>400</v>
      </c>
    </row>
    <row r="10" spans="1:6" x14ac:dyDescent="0.25">
      <c r="A10" s="2" t="s">
        <v>7</v>
      </c>
      <c r="B10" s="1"/>
      <c r="C10" s="1"/>
      <c r="D10" s="5">
        <f>D14</f>
        <v>0.88749999999999996</v>
      </c>
      <c r="E10" s="5">
        <f>E14</f>
        <v>1.0333333333333332</v>
      </c>
      <c r="F10" s="5">
        <f>F14</f>
        <v>0.95</v>
      </c>
    </row>
    <row r="11" spans="1:6" x14ac:dyDescent="0.25">
      <c r="D11" s="6"/>
    </row>
    <row r="12" spans="1:6" x14ac:dyDescent="0.25">
      <c r="B12" t="s">
        <v>11</v>
      </c>
      <c r="D12" s="7">
        <f>SUM(D6:D8)</f>
        <v>355</v>
      </c>
      <c r="E12" s="7">
        <f>SUM(E6:E8)</f>
        <v>155</v>
      </c>
      <c r="F12" s="7">
        <f>SUM(F6:F8)</f>
        <v>380</v>
      </c>
    </row>
    <row r="13" spans="1:6" x14ac:dyDescent="0.25">
      <c r="B13" t="s">
        <v>12</v>
      </c>
      <c r="D13">
        <f>D9</f>
        <v>400</v>
      </c>
      <c r="E13">
        <f>E9</f>
        <v>150</v>
      </c>
      <c r="F13">
        <f>F9</f>
        <v>400</v>
      </c>
    </row>
    <row r="14" spans="1:6" x14ac:dyDescent="0.25">
      <c r="B14" t="s">
        <v>7</v>
      </c>
      <c r="D14" s="6">
        <f>D12*100/D13/100</f>
        <v>0.88749999999999996</v>
      </c>
      <c r="E14" s="6">
        <f t="shared" ref="E14:F14" si="0">E12*100/E13/100</f>
        <v>1.0333333333333332</v>
      </c>
      <c r="F14" s="6">
        <f t="shared" si="0"/>
        <v>0.95</v>
      </c>
    </row>
  </sheetData>
  <mergeCells count="2">
    <mergeCell ref="A2:F2"/>
    <mergeCell ref="A4: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9" sqref="A9"/>
    </sheetView>
  </sheetViews>
  <sheetFormatPr baseColWidth="10" defaultRowHeight="15" x14ac:dyDescent="0.25"/>
  <cols>
    <col min="6" max="6" width="20.42578125" customWidth="1"/>
  </cols>
  <sheetData>
    <row r="2" spans="1:6" x14ac:dyDescent="0.25">
      <c r="A2" s="34" t="s">
        <v>16</v>
      </c>
      <c r="B2" s="35"/>
      <c r="C2" s="35"/>
      <c r="D2" s="35"/>
      <c r="E2" s="35"/>
      <c r="F2" s="36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37" t="s">
        <v>1</v>
      </c>
      <c r="B4" s="38"/>
      <c r="C4" s="1"/>
      <c r="D4" s="1" t="s">
        <v>8</v>
      </c>
      <c r="E4" s="1" t="s">
        <v>9</v>
      </c>
      <c r="F4" s="1" t="s">
        <v>10</v>
      </c>
    </row>
    <row r="5" spans="1:6" x14ac:dyDescent="0.25">
      <c r="A5" s="1" t="s">
        <v>32</v>
      </c>
      <c r="B5" s="1"/>
      <c r="C5" s="1"/>
      <c r="D5" s="4" t="s">
        <v>22</v>
      </c>
      <c r="E5" s="2" t="s">
        <v>20</v>
      </c>
      <c r="F5" s="2" t="s">
        <v>21</v>
      </c>
    </row>
    <row r="6" spans="1:6" x14ac:dyDescent="0.25">
      <c r="A6" s="2" t="s">
        <v>36</v>
      </c>
      <c r="B6" s="1"/>
      <c r="C6" s="1"/>
      <c r="D6" s="3">
        <v>100</v>
      </c>
      <c r="E6" s="1">
        <v>50</v>
      </c>
      <c r="F6" s="1">
        <v>120</v>
      </c>
    </row>
    <row r="7" spans="1:6" x14ac:dyDescent="0.25">
      <c r="A7" s="2" t="s">
        <v>37</v>
      </c>
      <c r="B7" s="1"/>
      <c r="C7" s="1"/>
      <c r="D7" s="1">
        <v>125</v>
      </c>
      <c r="E7" s="1">
        <v>45</v>
      </c>
      <c r="F7" s="1">
        <v>130</v>
      </c>
    </row>
    <row r="8" spans="1:6" x14ac:dyDescent="0.25">
      <c r="A8" s="2" t="s">
        <v>35</v>
      </c>
      <c r="B8" s="1"/>
      <c r="C8" s="1"/>
      <c r="D8" s="1">
        <v>130</v>
      </c>
      <c r="E8" s="1">
        <v>60</v>
      </c>
      <c r="F8" s="1">
        <v>130</v>
      </c>
    </row>
    <row r="9" spans="1:6" x14ac:dyDescent="0.25">
      <c r="A9" s="2" t="s">
        <v>6</v>
      </c>
      <c r="B9" s="1"/>
      <c r="C9" s="1"/>
      <c r="D9" s="1">
        <v>400</v>
      </c>
      <c r="E9" s="1">
        <v>150</v>
      </c>
      <c r="F9" s="1">
        <v>400</v>
      </c>
    </row>
    <row r="10" spans="1:6" x14ac:dyDescent="0.25">
      <c r="A10" s="2" t="s">
        <v>7</v>
      </c>
      <c r="B10" s="1"/>
      <c r="C10" s="1"/>
      <c r="D10" s="5">
        <f>D14</f>
        <v>0.88749999999999996</v>
      </c>
      <c r="E10" s="5">
        <f>E14</f>
        <v>1.0333333333333332</v>
      </c>
      <c r="F10" s="5">
        <f>F14</f>
        <v>0.95</v>
      </c>
    </row>
    <row r="11" spans="1:6" x14ac:dyDescent="0.25">
      <c r="D11" s="6"/>
    </row>
    <row r="12" spans="1:6" x14ac:dyDescent="0.25">
      <c r="B12" t="s">
        <v>11</v>
      </c>
      <c r="D12" s="7">
        <f>SUM(D6:D8)</f>
        <v>355</v>
      </c>
      <c r="E12" s="7">
        <f>SUM(E6:E8)</f>
        <v>155</v>
      </c>
      <c r="F12" s="7">
        <f>SUM(F6:F8)</f>
        <v>380</v>
      </c>
    </row>
    <row r="13" spans="1:6" x14ac:dyDescent="0.25">
      <c r="B13" t="s">
        <v>12</v>
      </c>
      <c r="D13">
        <f>D9</f>
        <v>400</v>
      </c>
      <c r="E13">
        <f>E9</f>
        <v>150</v>
      </c>
      <c r="F13">
        <f>F9</f>
        <v>400</v>
      </c>
    </row>
    <row r="14" spans="1:6" x14ac:dyDescent="0.25">
      <c r="B14" t="s">
        <v>7</v>
      </c>
      <c r="D14" s="6">
        <f>D12*100/D13/100</f>
        <v>0.88749999999999996</v>
      </c>
      <c r="E14" s="6">
        <f t="shared" ref="E14:F14" si="0">E12*100/E13/100</f>
        <v>1.0333333333333332</v>
      </c>
      <c r="F14" s="6">
        <f t="shared" si="0"/>
        <v>0.95</v>
      </c>
    </row>
  </sheetData>
  <mergeCells count="2">
    <mergeCell ref="A2:F2"/>
    <mergeCell ref="A4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opLeftCell="A7" workbookViewId="0">
      <selection activeCell="G2" sqref="G2"/>
    </sheetView>
  </sheetViews>
  <sheetFormatPr baseColWidth="10" defaultRowHeight="15" x14ac:dyDescent="0.25"/>
  <cols>
    <col min="6" max="6" width="19.7109375" customWidth="1"/>
  </cols>
  <sheetData>
    <row r="2" spans="1:6" x14ac:dyDescent="0.25">
      <c r="A2" s="23" t="s">
        <v>16</v>
      </c>
      <c r="B2" s="23"/>
      <c r="C2" s="23"/>
      <c r="D2" s="23"/>
      <c r="E2" s="23"/>
      <c r="F2" s="2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4" t="s">
        <v>1</v>
      </c>
      <c r="B4" s="24"/>
      <c r="C4" s="1"/>
      <c r="D4" s="1" t="s">
        <v>8</v>
      </c>
      <c r="E4" s="1" t="s">
        <v>9</v>
      </c>
      <c r="F4" s="1" t="s">
        <v>10</v>
      </c>
    </row>
    <row r="5" spans="1:6" x14ac:dyDescent="0.25">
      <c r="A5" s="1" t="s">
        <v>32</v>
      </c>
      <c r="B5" s="1"/>
      <c r="C5" s="1"/>
      <c r="D5" s="4" t="s">
        <v>22</v>
      </c>
      <c r="E5" s="2" t="s">
        <v>20</v>
      </c>
      <c r="F5" s="2" t="s">
        <v>21</v>
      </c>
    </row>
    <row r="6" spans="1:6" x14ac:dyDescent="0.25">
      <c r="A6" s="2" t="s">
        <v>36</v>
      </c>
      <c r="B6" s="1"/>
      <c r="C6" s="1"/>
      <c r="D6" s="3">
        <v>100</v>
      </c>
      <c r="E6" s="1">
        <v>50</v>
      </c>
      <c r="F6" s="1">
        <v>120</v>
      </c>
    </row>
    <row r="7" spans="1:6" x14ac:dyDescent="0.25">
      <c r="A7" s="2" t="s">
        <v>34</v>
      </c>
      <c r="B7" s="1"/>
      <c r="C7" s="1"/>
      <c r="D7" s="1">
        <v>125</v>
      </c>
      <c r="E7" s="1">
        <v>45</v>
      </c>
      <c r="F7" s="1">
        <v>130</v>
      </c>
    </row>
    <row r="8" spans="1:6" x14ac:dyDescent="0.25">
      <c r="A8" s="2" t="s">
        <v>35</v>
      </c>
      <c r="B8" s="1"/>
      <c r="C8" s="1"/>
      <c r="D8" s="1">
        <v>130</v>
      </c>
      <c r="E8" s="1">
        <v>60</v>
      </c>
      <c r="F8" s="1">
        <v>130</v>
      </c>
    </row>
    <row r="9" spans="1:6" x14ac:dyDescent="0.25">
      <c r="A9" s="2" t="s">
        <v>6</v>
      </c>
      <c r="B9" s="1"/>
      <c r="C9" s="1"/>
      <c r="D9" s="1">
        <v>400</v>
      </c>
      <c r="E9" s="1">
        <v>150</v>
      </c>
      <c r="F9" s="1">
        <v>400</v>
      </c>
    </row>
    <row r="10" spans="1:6" x14ac:dyDescent="0.25">
      <c r="A10" s="2" t="s">
        <v>7</v>
      </c>
      <c r="B10" s="1"/>
      <c r="C10" s="1"/>
      <c r="D10" s="5">
        <f>D14</f>
        <v>0.88749999999999996</v>
      </c>
      <c r="E10" s="5">
        <f>E14</f>
        <v>1.0333333333333332</v>
      </c>
      <c r="F10" s="5">
        <f>F14</f>
        <v>0.95</v>
      </c>
    </row>
    <row r="11" spans="1:6" x14ac:dyDescent="0.25">
      <c r="D11" s="6"/>
    </row>
    <row r="12" spans="1:6" x14ac:dyDescent="0.25">
      <c r="B12" t="s">
        <v>11</v>
      </c>
      <c r="D12" s="7">
        <f>SUM(D6:D8)</f>
        <v>355</v>
      </c>
      <c r="E12" s="7">
        <f>SUM(E6:E8)</f>
        <v>155</v>
      </c>
      <c r="F12" s="7">
        <f>SUM(F6:F8)</f>
        <v>380</v>
      </c>
    </row>
    <row r="13" spans="1:6" x14ac:dyDescent="0.25">
      <c r="B13" t="s">
        <v>12</v>
      </c>
      <c r="D13">
        <f>D9</f>
        <v>400</v>
      </c>
      <c r="E13">
        <f>E9</f>
        <v>150</v>
      </c>
      <c r="F13">
        <f>F9</f>
        <v>400</v>
      </c>
    </row>
    <row r="14" spans="1:6" x14ac:dyDescent="0.25">
      <c r="B14" t="s">
        <v>7</v>
      </c>
      <c r="D14" s="6">
        <f>D12*100/D13/100</f>
        <v>0.88749999999999996</v>
      </c>
      <c r="E14" s="6">
        <f t="shared" ref="E14:F14" si="0">E12*100/E13/100</f>
        <v>1.0333333333333332</v>
      </c>
      <c r="F14" s="6">
        <f t="shared" si="0"/>
        <v>0.95</v>
      </c>
    </row>
  </sheetData>
  <mergeCells count="2">
    <mergeCell ref="A2:F2"/>
    <mergeCell ref="A4: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K13" sqref="K13"/>
    </sheetView>
  </sheetViews>
  <sheetFormatPr baseColWidth="10" defaultRowHeight="15" x14ac:dyDescent="0.25"/>
  <cols>
    <col min="6" max="6" width="20.85546875" customWidth="1"/>
  </cols>
  <sheetData>
    <row r="2" spans="1:6" x14ac:dyDescent="0.25">
      <c r="A2" s="23" t="s">
        <v>16</v>
      </c>
      <c r="B2" s="23"/>
      <c r="C2" s="23"/>
      <c r="D2" s="23"/>
      <c r="E2" s="23"/>
      <c r="F2" s="2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4" t="s">
        <v>1</v>
      </c>
      <c r="B4" s="24"/>
      <c r="C4" s="1"/>
      <c r="D4" s="1" t="s">
        <v>8</v>
      </c>
      <c r="E4" s="1" t="s">
        <v>9</v>
      </c>
      <c r="F4" s="1" t="s">
        <v>10</v>
      </c>
    </row>
    <row r="5" spans="1:6" x14ac:dyDescent="0.25">
      <c r="A5" s="1" t="s">
        <v>32</v>
      </c>
      <c r="B5" s="1"/>
      <c r="C5" s="1"/>
      <c r="D5" s="4" t="s">
        <v>22</v>
      </c>
      <c r="E5" s="2" t="s">
        <v>20</v>
      </c>
      <c r="F5" s="2" t="s">
        <v>21</v>
      </c>
    </row>
    <row r="6" spans="1:6" x14ac:dyDescent="0.25">
      <c r="A6" s="2" t="s">
        <v>36</v>
      </c>
      <c r="B6" s="1"/>
      <c r="C6" s="1"/>
      <c r="D6" s="3">
        <v>100</v>
      </c>
      <c r="E6" s="1">
        <v>50</v>
      </c>
      <c r="F6" s="1">
        <v>120</v>
      </c>
    </row>
    <row r="7" spans="1:6" x14ac:dyDescent="0.25">
      <c r="A7" s="2" t="s">
        <v>37</v>
      </c>
      <c r="B7" s="1"/>
      <c r="C7" s="1"/>
      <c r="D7" s="1">
        <v>125</v>
      </c>
      <c r="E7" s="1">
        <v>45</v>
      </c>
      <c r="F7" s="1">
        <v>130</v>
      </c>
    </row>
    <row r="8" spans="1:6" x14ac:dyDescent="0.25">
      <c r="A8" s="2" t="s">
        <v>35</v>
      </c>
      <c r="B8" s="1"/>
      <c r="C8" s="1"/>
      <c r="D8" s="1">
        <v>130</v>
      </c>
      <c r="E8" s="1">
        <v>60</v>
      </c>
      <c r="F8" s="1">
        <v>130</v>
      </c>
    </row>
    <row r="9" spans="1:6" x14ac:dyDescent="0.25">
      <c r="A9" s="2" t="s">
        <v>6</v>
      </c>
      <c r="B9" s="1"/>
      <c r="C9" s="1"/>
      <c r="D9" s="1">
        <v>400</v>
      </c>
      <c r="E9" s="1">
        <v>150</v>
      </c>
      <c r="F9" s="1">
        <v>400</v>
      </c>
    </row>
    <row r="10" spans="1:6" x14ac:dyDescent="0.25">
      <c r="A10" s="2" t="s">
        <v>7</v>
      </c>
      <c r="B10" s="1"/>
      <c r="C10" s="1"/>
      <c r="D10" s="5">
        <f>D14</f>
        <v>0.88749999999999996</v>
      </c>
      <c r="E10" s="5">
        <f>E14</f>
        <v>1.0333333333333332</v>
      </c>
      <c r="F10" s="5">
        <f>F14</f>
        <v>0.95</v>
      </c>
    </row>
    <row r="11" spans="1:6" x14ac:dyDescent="0.25">
      <c r="D11" s="6"/>
    </row>
    <row r="12" spans="1:6" x14ac:dyDescent="0.25">
      <c r="B12" t="s">
        <v>11</v>
      </c>
      <c r="D12" s="7">
        <f>SUM(D6:D8)</f>
        <v>355</v>
      </c>
      <c r="E12" s="7">
        <f>SUM(E6:E8)</f>
        <v>155</v>
      </c>
      <c r="F12" s="7">
        <f>SUM(F6:F8)</f>
        <v>380</v>
      </c>
    </row>
    <row r="13" spans="1:6" x14ac:dyDescent="0.25">
      <c r="B13" t="s">
        <v>12</v>
      </c>
      <c r="D13">
        <f>D9</f>
        <v>400</v>
      </c>
      <c r="E13">
        <f>E9</f>
        <v>150</v>
      </c>
      <c r="F13">
        <f>F9</f>
        <v>400</v>
      </c>
    </row>
    <row r="14" spans="1:6" x14ac:dyDescent="0.25">
      <c r="B14" t="s">
        <v>7</v>
      </c>
      <c r="D14" s="6">
        <f>D12*100/D13/100</f>
        <v>0.88749999999999996</v>
      </c>
      <c r="E14" s="6">
        <f t="shared" ref="E14:F14" si="0">E12*100/E13/100</f>
        <v>1.0333333333333332</v>
      </c>
      <c r="F14" s="6">
        <f t="shared" si="0"/>
        <v>0.95</v>
      </c>
    </row>
  </sheetData>
  <mergeCells count="2">
    <mergeCell ref="A2:F2"/>
    <mergeCell ref="A4:B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workbookViewId="0">
      <selection activeCell="A9" sqref="A9"/>
    </sheetView>
  </sheetViews>
  <sheetFormatPr baseColWidth="10" defaultRowHeight="15" x14ac:dyDescent="0.25"/>
  <cols>
    <col min="6" max="6" width="19.140625" customWidth="1"/>
  </cols>
  <sheetData>
    <row r="2" spans="1:6" x14ac:dyDescent="0.25">
      <c r="A2" s="23" t="s">
        <v>16</v>
      </c>
      <c r="B2" s="23"/>
      <c r="C2" s="23"/>
      <c r="D2" s="23"/>
      <c r="E2" s="23"/>
      <c r="F2" s="23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24" t="s">
        <v>1</v>
      </c>
      <c r="B4" s="24"/>
      <c r="C4" s="1"/>
      <c r="D4" s="1" t="s">
        <v>8</v>
      </c>
      <c r="E4" s="1" t="s">
        <v>9</v>
      </c>
      <c r="F4" s="1" t="s">
        <v>10</v>
      </c>
    </row>
    <row r="5" spans="1:6" x14ac:dyDescent="0.25">
      <c r="A5" s="1" t="s">
        <v>32</v>
      </c>
      <c r="B5" s="1"/>
      <c r="C5" s="1"/>
      <c r="D5" s="4" t="s">
        <v>22</v>
      </c>
      <c r="E5" s="2" t="s">
        <v>20</v>
      </c>
      <c r="F5" s="2" t="s">
        <v>21</v>
      </c>
    </row>
    <row r="6" spans="1:6" x14ac:dyDescent="0.25">
      <c r="A6" s="2" t="s">
        <v>36</v>
      </c>
      <c r="B6" s="1"/>
      <c r="C6" s="1"/>
      <c r="D6" s="3">
        <v>100</v>
      </c>
      <c r="E6" s="1">
        <v>50</v>
      </c>
      <c r="F6" s="1">
        <v>120</v>
      </c>
    </row>
    <row r="7" spans="1:6" x14ac:dyDescent="0.25">
      <c r="A7" s="2" t="s">
        <v>34</v>
      </c>
      <c r="B7" s="1"/>
      <c r="C7" s="1"/>
      <c r="D7" s="1">
        <v>125</v>
      </c>
      <c r="E7" s="1">
        <v>45</v>
      </c>
      <c r="F7" s="1">
        <v>130</v>
      </c>
    </row>
    <row r="8" spans="1:6" x14ac:dyDescent="0.25">
      <c r="A8" s="2" t="s">
        <v>35</v>
      </c>
      <c r="B8" s="1"/>
      <c r="C8" s="1"/>
      <c r="D8" s="1">
        <v>130</v>
      </c>
      <c r="E8" s="1">
        <v>60</v>
      </c>
      <c r="F8" s="1">
        <v>130</v>
      </c>
    </row>
    <row r="9" spans="1:6" x14ac:dyDescent="0.25">
      <c r="A9" s="2" t="s">
        <v>6</v>
      </c>
      <c r="B9" s="1"/>
      <c r="C9" s="1"/>
      <c r="D9" s="1">
        <v>400</v>
      </c>
      <c r="E9" s="1">
        <v>150</v>
      </c>
      <c r="F9" s="1">
        <v>400</v>
      </c>
    </row>
    <row r="10" spans="1:6" x14ac:dyDescent="0.25">
      <c r="A10" s="2" t="s">
        <v>7</v>
      </c>
      <c r="B10" s="1"/>
      <c r="C10" s="1"/>
      <c r="D10" s="5">
        <f>D14</f>
        <v>0.88749999999999996</v>
      </c>
      <c r="E10" s="5">
        <f>E14</f>
        <v>1.0333333333333332</v>
      </c>
      <c r="F10" s="5">
        <f>F14</f>
        <v>0.95</v>
      </c>
    </row>
    <row r="11" spans="1:6" x14ac:dyDescent="0.25">
      <c r="D11" s="6"/>
    </row>
    <row r="12" spans="1:6" x14ac:dyDescent="0.25">
      <c r="B12" t="s">
        <v>11</v>
      </c>
      <c r="D12" s="7">
        <f>SUM(D6:D8)</f>
        <v>355</v>
      </c>
      <c r="E12" s="7">
        <f>SUM(E6:E8)</f>
        <v>155</v>
      </c>
      <c r="F12" s="7">
        <f>SUM(F6:F8)</f>
        <v>380</v>
      </c>
    </row>
    <row r="13" spans="1:6" x14ac:dyDescent="0.25">
      <c r="B13" t="s">
        <v>12</v>
      </c>
      <c r="D13">
        <f>D9</f>
        <v>400</v>
      </c>
      <c r="E13">
        <f>E9</f>
        <v>150</v>
      </c>
      <c r="F13">
        <f>F9</f>
        <v>400</v>
      </c>
    </row>
    <row r="14" spans="1:6" x14ac:dyDescent="0.25">
      <c r="B14" t="s">
        <v>7</v>
      </c>
      <c r="D14" s="6">
        <f>D12*100/D13/100</f>
        <v>0.88749999999999996</v>
      </c>
      <c r="E14" s="6">
        <f t="shared" ref="E14:F14" si="0">E12*100/E13/100</f>
        <v>1.0333333333333332</v>
      </c>
      <c r="F14" s="6">
        <f t="shared" si="0"/>
        <v>0.95</v>
      </c>
    </row>
  </sheetData>
  <mergeCells count="2">
    <mergeCell ref="A2:F2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workbookViewId="0">
      <selection activeCell="E20" sqref="E20"/>
    </sheetView>
  </sheetViews>
  <sheetFormatPr baseColWidth="10" defaultRowHeight="15" x14ac:dyDescent="0.25"/>
  <cols>
    <col min="2" max="2" width="15.7109375" bestFit="1" customWidth="1"/>
    <col min="6" max="6" width="21.5703125" customWidth="1"/>
    <col min="8" max="8" width="15.28515625" bestFit="1" customWidth="1"/>
    <col min="15" max="15" width="11.7109375" customWidth="1"/>
  </cols>
  <sheetData>
    <row r="2" spans="1:32" x14ac:dyDescent="0.25">
      <c r="A2" s="23" t="s">
        <v>16</v>
      </c>
      <c r="B2" s="23"/>
      <c r="C2" s="23"/>
      <c r="D2" s="23"/>
      <c r="E2" s="23"/>
      <c r="F2" s="23"/>
      <c r="H2" s="40" t="s">
        <v>49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2"/>
    </row>
    <row r="3" spans="1:32" x14ac:dyDescent="0.25">
      <c r="A3" s="1"/>
      <c r="B3" s="1"/>
      <c r="C3" s="1"/>
      <c r="D3" s="1"/>
      <c r="E3" s="1"/>
      <c r="F3" s="1"/>
      <c r="H3" s="2" t="s">
        <v>32</v>
      </c>
      <c r="I3" s="39" t="s">
        <v>40</v>
      </c>
      <c r="J3" s="39"/>
      <c r="K3" s="39"/>
      <c r="L3" s="39" t="s">
        <v>44</v>
      </c>
      <c r="M3" s="39"/>
      <c r="N3" s="39"/>
      <c r="O3" s="39" t="s">
        <v>45</v>
      </c>
      <c r="P3" s="39"/>
      <c r="Q3" s="39"/>
      <c r="R3" s="39" t="s">
        <v>46</v>
      </c>
      <c r="S3" s="39"/>
      <c r="T3" s="39"/>
      <c r="U3" s="39" t="s">
        <v>47</v>
      </c>
      <c r="V3" s="39"/>
      <c r="W3" s="39"/>
      <c r="X3" s="39" t="s">
        <v>48</v>
      </c>
      <c r="Y3" s="39"/>
      <c r="Z3" s="39"/>
      <c r="AA3" s="39" t="s">
        <v>54</v>
      </c>
      <c r="AB3" s="39"/>
      <c r="AC3" s="39"/>
      <c r="AD3" s="39" t="s">
        <v>55</v>
      </c>
      <c r="AE3" s="39"/>
      <c r="AF3" s="39"/>
    </row>
    <row r="4" spans="1:32" x14ac:dyDescent="0.25">
      <c r="A4" s="24" t="s">
        <v>1</v>
      </c>
      <c r="B4" s="24"/>
      <c r="C4" s="1"/>
      <c r="D4" s="1" t="s">
        <v>8</v>
      </c>
      <c r="E4" s="1" t="s">
        <v>9</v>
      </c>
      <c r="F4" s="1" t="s">
        <v>10</v>
      </c>
      <c r="H4" s="11" t="s">
        <v>33</v>
      </c>
      <c r="I4" s="12" t="s">
        <v>41</v>
      </c>
      <c r="J4" s="12" t="s">
        <v>42</v>
      </c>
      <c r="K4" s="12" t="s">
        <v>43</v>
      </c>
      <c r="L4" s="1">
        <v>15</v>
      </c>
      <c r="M4" s="1">
        <v>10</v>
      </c>
      <c r="N4" s="1">
        <v>7</v>
      </c>
      <c r="O4" s="1">
        <v>100</v>
      </c>
      <c r="P4" s="1">
        <v>80</v>
      </c>
      <c r="Q4" s="1">
        <v>110</v>
      </c>
      <c r="R4" s="1">
        <v>95</v>
      </c>
      <c r="S4" s="1">
        <v>77</v>
      </c>
      <c r="T4" s="1">
        <v>105</v>
      </c>
      <c r="U4" s="1">
        <f>O4-R4</f>
        <v>5</v>
      </c>
      <c r="V4" s="1">
        <f t="shared" ref="V4:W4" si="0">P4-S4</f>
        <v>3</v>
      </c>
      <c r="W4" s="1">
        <f t="shared" si="0"/>
        <v>5</v>
      </c>
      <c r="X4" s="1">
        <f>L4*U4</f>
        <v>75</v>
      </c>
      <c r="Y4" s="1">
        <f t="shared" ref="Y4:Z4" si="1">M4*V4</f>
        <v>30</v>
      </c>
      <c r="Z4" s="1">
        <f t="shared" si="1"/>
        <v>35</v>
      </c>
      <c r="AA4" s="14">
        <f>X4-X4*10/100</f>
        <v>67.5</v>
      </c>
      <c r="AB4" s="14">
        <f t="shared" ref="AB4:AC4" si="2">Y4-Y4*10/100</f>
        <v>27</v>
      </c>
      <c r="AC4" s="14">
        <f t="shared" si="2"/>
        <v>31.5</v>
      </c>
      <c r="AD4" s="1">
        <f>L4-L4*10/100</f>
        <v>13.5</v>
      </c>
      <c r="AE4" s="1">
        <f t="shared" ref="AE4:AF4" si="3">M4-M4*10/100</f>
        <v>9</v>
      </c>
      <c r="AF4" s="1">
        <f t="shared" si="3"/>
        <v>6.3</v>
      </c>
    </row>
    <row r="5" spans="1:32" x14ac:dyDescent="0.25">
      <c r="A5" s="1" t="s">
        <v>2</v>
      </c>
      <c r="B5" s="1"/>
      <c r="C5" s="1"/>
      <c r="D5" s="4" t="s">
        <v>22</v>
      </c>
      <c r="E5" s="2" t="s">
        <v>20</v>
      </c>
      <c r="F5" s="2" t="s">
        <v>21</v>
      </c>
      <c r="H5" s="11" t="s">
        <v>38</v>
      </c>
      <c r="I5" s="12" t="s">
        <v>41</v>
      </c>
      <c r="J5" s="12" t="s">
        <v>42</v>
      </c>
      <c r="K5" s="12" t="s">
        <v>43</v>
      </c>
      <c r="L5" s="1">
        <v>20</v>
      </c>
      <c r="M5" s="1">
        <v>15</v>
      </c>
      <c r="N5" s="1">
        <v>10</v>
      </c>
      <c r="O5" s="1">
        <v>90</v>
      </c>
      <c r="P5" s="1">
        <v>70</v>
      </c>
      <c r="Q5" s="1">
        <v>100</v>
      </c>
      <c r="R5" s="1">
        <v>86</v>
      </c>
      <c r="S5" s="1">
        <v>65</v>
      </c>
      <c r="T5" s="1">
        <v>96</v>
      </c>
      <c r="U5" s="1">
        <f t="shared" ref="U5:U6" si="4">O5-R5</f>
        <v>4</v>
      </c>
      <c r="V5" s="1">
        <f t="shared" ref="V5:V6" si="5">P5-S5</f>
        <v>5</v>
      </c>
      <c r="W5" s="1">
        <f t="shared" ref="W5:W6" si="6">Q5-T5</f>
        <v>4</v>
      </c>
      <c r="X5" s="1">
        <f t="shared" ref="X5:X6" si="7">L5*U5</f>
        <v>80</v>
      </c>
      <c r="Y5" s="1">
        <f t="shared" ref="Y5:Y6" si="8">M5*V5</f>
        <v>75</v>
      </c>
      <c r="Z5" s="1">
        <f t="shared" ref="Z5:Z6" si="9">N5*W5</f>
        <v>40</v>
      </c>
      <c r="AA5" s="14">
        <f t="shared" ref="AA5:AA6" si="10">X5-X5*10/100</f>
        <v>72</v>
      </c>
      <c r="AB5" s="14">
        <f t="shared" ref="AB5:AB6" si="11">Y5-Y5*10/100</f>
        <v>67.5</v>
      </c>
      <c r="AC5" s="14">
        <f t="shared" ref="AC5:AC6" si="12">Z5-Z5*10/100</f>
        <v>36</v>
      </c>
      <c r="AD5" s="1">
        <f t="shared" ref="AD5:AD6" si="13">L5-L5*10/100</f>
        <v>18</v>
      </c>
      <c r="AE5" s="1">
        <f t="shared" ref="AE5:AE6" si="14">M5-M5*10/100</f>
        <v>13.5</v>
      </c>
      <c r="AF5" s="1">
        <f t="shared" ref="AF5:AF6" si="15">N5-N5*10/100</f>
        <v>9</v>
      </c>
    </row>
    <row r="6" spans="1:32" x14ac:dyDescent="0.25">
      <c r="A6" s="2" t="s">
        <v>3</v>
      </c>
      <c r="B6" s="1"/>
      <c r="C6" s="1"/>
      <c r="D6" s="3">
        <v>100</v>
      </c>
      <c r="E6" s="1">
        <v>50</v>
      </c>
      <c r="F6" s="1">
        <v>120</v>
      </c>
      <c r="H6" s="11" t="s">
        <v>39</v>
      </c>
      <c r="I6" s="12" t="s">
        <v>41</v>
      </c>
      <c r="J6" s="12" t="s">
        <v>42</v>
      </c>
      <c r="K6" s="12" t="s">
        <v>43</v>
      </c>
      <c r="L6" s="1">
        <v>12</v>
      </c>
      <c r="M6" s="1">
        <v>8</v>
      </c>
      <c r="N6" s="1">
        <v>6</v>
      </c>
      <c r="O6" s="1">
        <v>95</v>
      </c>
      <c r="P6" s="1">
        <v>65</v>
      </c>
      <c r="Q6" s="1">
        <v>120</v>
      </c>
      <c r="R6" s="1">
        <v>92</v>
      </c>
      <c r="S6" s="1">
        <v>62</v>
      </c>
      <c r="T6" s="1">
        <v>117</v>
      </c>
      <c r="U6" s="1">
        <f t="shared" si="4"/>
        <v>3</v>
      </c>
      <c r="V6" s="1">
        <f t="shared" si="5"/>
        <v>3</v>
      </c>
      <c r="W6" s="1">
        <f t="shared" si="6"/>
        <v>3</v>
      </c>
      <c r="X6" s="1">
        <f t="shared" si="7"/>
        <v>36</v>
      </c>
      <c r="Y6" s="1">
        <f t="shared" si="8"/>
        <v>24</v>
      </c>
      <c r="Z6" s="1">
        <f t="shared" si="9"/>
        <v>18</v>
      </c>
      <c r="AA6" s="14">
        <f t="shared" si="10"/>
        <v>32.4</v>
      </c>
      <c r="AB6" s="14">
        <f t="shared" si="11"/>
        <v>21.6</v>
      </c>
      <c r="AC6" s="14">
        <f t="shared" si="12"/>
        <v>16.2</v>
      </c>
      <c r="AD6" s="1">
        <f t="shared" si="13"/>
        <v>10.8</v>
      </c>
      <c r="AE6" s="1">
        <f t="shared" si="14"/>
        <v>7.2</v>
      </c>
      <c r="AF6" s="1">
        <f t="shared" si="15"/>
        <v>5.4</v>
      </c>
    </row>
    <row r="7" spans="1:32" x14ac:dyDescent="0.25">
      <c r="A7" s="2" t="s">
        <v>4</v>
      </c>
      <c r="B7" s="1"/>
      <c r="C7" s="1"/>
      <c r="D7" s="1">
        <v>125</v>
      </c>
      <c r="E7" s="1">
        <v>45</v>
      </c>
      <c r="F7" s="1">
        <v>130</v>
      </c>
      <c r="I7" s="10"/>
      <c r="W7" s="1" t="s">
        <v>51</v>
      </c>
      <c r="X7" s="24">
        <f>X4+Y4+Z4+X5+Y5+Z5+X6+Y6+Z6</f>
        <v>413</v>
      </c>
      <c r="Y7" s="24"/>
      <c r="Z7" s="24"/>
      <c r="AA7" s="24">
        <f>AA4+AB4+AC4+AA5+AB5+AC5+AA6+AB6+AC6</f>
        <v>371.7</v>
      </c>
      <c r="AB7" s="24"/>
      <c r="AC7" s="24"/>
    </row>
    <row r="8" spans="1:32" x14ac:dyDescent="0.25">
      <c r="A8" s="2" t="s">
        <v>5</v>
      </c>
      <c r="B8" s="1"/>
      <c r="C8" s="1"/>
      <c r="D8" s="1">
        <v>130</v>
      </c>
      <c r="E8" s="1">
        <v>60</v>
      </c>
      <c r="F8" s="1">
        <v>130</v>
      </c>
      <c r="H8" s="46" t="s">
        <v>50</v>
      </c>
      <c r="I8" s="46"/>
      <c r="J8" s="46"/>
      <c r="K8" s="46"/>
      <c r="L8" s="46"/>
      <c r="M8" s="46"/>
      <c r="N8" s="46"/>
      <c r="O8" s="46"/>
      <c r="P8" s="46"/>
      <c r="Q8" s="46"/>
    </row>
    <row r="9" spans="1:32" x14ac:dyDescent="0.25">
      <c r="A9" s="2" t="s">
        <v>6</v>
      </c>
      <c r="B9" s="1"/>
      <c r="C9" s="1"/>
      <c r="D9" s="1">
        <v>400</v>
      </c>
      <c r="E9" s="1">
        <v>150</v>
      </c>
      <c r="F9" s="1">
        <v>400</v>
      </c>
      <c r="H9" s="2" t="s">
        <v>32</v>
      </c>
      <c r="I9" s="39" t="s">
        <v>40</v>
      </c>
      <c r="J9" s="39"/>
      <c r="K9" s="39"/>
      <c r="L9" s="39" t="s">
        <v>53</v>
      </c>
      <c r="M9" s="39"/>
      <c r="N9" s="39"/>
      <c r="O9" s="43" t="s">
        <v>15</v>
      </c>
      <c r="P9" s="44"/>
      <c r="Q9" s="45"/>
      <c r="R9" s="43" t="s">
        <v>56</v>
      </c>
      <c r="S9" s="44"/>
      <c r="T9" s="45"/>
    </row>
    <row r="10" spans="1:32" x14ac:dyDescent="0.25">
      <c r="A10" s="2" t="s">
        <v>7</v>
      </c>
      <c r="B10" s="1"/>
      <c r="C10" s="1"/>
      <c r="D10" s="5">
        <f>D14</f>
        <v>0.88749999999999996</v>
      </c>
      <c r="E10" s="5">
        <f>E14</f>
        <v>1.0333333333333332</v>
      </c>
      <c r="F10" s="5">
        <f>F14</f>
        <v>0.95</v>
      </c>
      <c r="H10" s="11" t="s">
        <v>33</v>
      </c>
      <c r="I10" s="12" t="s">
        <v>41</v>
      </c>
      <c r="J10" s="12" t="s">
        <v>42</v>
      </c>
      <c r="K10" s="12" t="s">
        <v>43</v>
      </c>
      <c r="L10" s="1">
        <v>8</v>
      </c>
      <c r="M10" s="1">
        <v>5</v>
      </c>
      <c r="N10" s="1">
        <v>3</v>
      </c>
      <c r="O10" s="1">
        <f t="shared" ref="O10" si="16">L4-L10</f>
        <v>7</v>
      </c>
      <c r="P10" s="1">
        <f t="shared" ref="P10" si="17">M4-M10</f>
        <v>5</v>
      </c>
      <c r="Q10" s="1">
        <f t="shared" ref="Q10" si="18">N4-N10</f>
        <v>4</v>
      </c>
      <c r="R10" s="14">
        <f>AD4-L10</f>
        <v>5.5</v>
      </c>
      <c r="S10" s="14">
        <f t="shared" ref="S10:T10" si="19">AE4-M10</f>
        <v>4</v>
      </c>
      <c r="T10" s="14">
        <f t="shared" si="19"/>
        <v>3.3</v>
      </c>
    </row>
    <row r="11" spans="1:32" x14ac:dyDescent="0.25">
      <c r="D11" s="6"/>
      <c r="H11" s="11" t="s">
        <v>38</v>
      </c>
      <c r="I11" s="12" t="s">
        <v>41</v>
      </c>
      <c r="J11" s="12" t="s">
        <v>42</v>
      </c>
      <c r="K11" s="12" t="s">
        <v>43</v>
      </c>
      <c r="L11" s="1">
        <v>10</v>
      </c>
      <c r="M11" s="1">
        <v>8</v>
      </c>
      <c r="N11" s="1">
        <v>5</v>
      </c>
      <c r="O11" s="1">
        <f t="shared" ref="O11:O12" si="20">L5-L11</f>
        <v>10</v>
      </c>
      <c r="P11" s="1">
        <f t="shared" ref="P11:P12" si="21">M5-M11</f>
        <v>7</v>
      </c>
      <c r="Q11" s="1">
        <f t="shared" ref="Q11:Q12" si="22">N5-N11</f>
        <v>5</v>
      </c>
      <c r="R11" s="14">
        <f t="shared" ref="R11:R12" si="23">AD5-L11</f>
        <v>8</v>
      </c>
      <c r="S11" s="14">
        <f t="shared" ref="S11:S12" si="24">AE5-M11</f>
        <v>5.5</v>
      </c>
      <c r="T11" s="14">
        <f t="shared" ref="T11:T12" si="25">AF5-N11</f>
        <v>4</v>
      </c>
    </row>
    <row r="12" spans="1:32" x14ac:dyDescent="0.25">
      <c r="B12" t="s">
        <v>11</v>
      </c>
      <c r="D12" s="7">
        <f>SUM(D6:D8)</f>
        <v>355</v>
      </c>
      <c r="E12" s="7">
        <f>SUM(E6:E8)</f>
        <v>155</v>
      </c>
      <c r="F12" s="7">
        <f>SUM(F6:F8)</f>
        <v>380</v>
      </c>
      <c r="H12" s="11" t="s">
        <v>39</v>
      </c>
      <c r="I12" s="12" t="s">
        <v>41</v>
      </c>
      <c r="J12" s="12" t="s">
        <v>42</v>
      </c>
      <c r="K12" s="12" t="s">
        <v>43</v>
      </c>
      <c r="L12" s="1">
        <v>6</v>
      </c>
      <c r="M12" s="1">
        <v>4</v>
      </c>
      <c r="N12" s="1">
        <v>3</v>
      </c>
      <c r="O12" s="1">
        <f t="shared" si="20"/>
        <v>6</v>
      </c>
      <c r="P12" s="1">
        <f t="shared" si="21"/>
        <v>4</v>
      </c>
      <c r="Q12" s="1">
        <f t="shared" si="22"/>
        <v>3</v>
      </c>
      <c r="R12" s="14">
        <f t="shared" si="23"/>
        <v>4.8000000000000007</v>
      </c>
      <c r="S12" s="14">
        <f t="shared" si="24"/>
        <v>3.2</v>
      </c>
      <c r="T12" s="14">
        <f t="shared" si="25"/>
        <v>2.4000000000000004</v>
      </c>
    </row>
    <row r="13" spans="1:32" x14ac:dyDescent="0.25">
      <c r="B13" t="s">
        <v>12</v>
      </c>
      <c r="D13">
        <f>D9</f>
        <v>400</v>
      </c>
      <c r="E13">
        <f>E9</f>
        <v>150</v>
      </c>
      <c r="F13">
        <f>F9</f>
        <v>400</v>
      </c>
      <c r="K13" s="13" t="s">
        <v>51</v>
      </c>
      <c r="L13" s="1">
        <f>L10*O4</f>
        <v>800</v>
      </c>
      <c r="M13" s="1">
        <f t="shared" ref="M13:N15" si="26">M10*P4</f>
        <v>400</v>
      </c>
      <c r="N13" s="1">
        <f t="shared" si="26"/>
        <v>330</v>
      </c>
      <c r="O13" s="1">
        <f>O10*R4</f>
        <v>665</v>
      </c>
      <c r="P13" s="1">
        <f t="shared" ref="P13:Q13" si="27">P10*S4</f>
        <v>385</v>
      </c>
      <c r="Q13" s="1">
        <f t="shared" si="27"/>
        <v>420</v>
      </c>
      <c r="R13" s="1">
        <f>R10*U4</f>
        <v>27.5</v>
      </c>
      <c r="S13" s="1">
        <f t="shared" ref="S13:T13" si="28">S10*V4</f>
        <v>12</v>
      </c>
      <c r="T13" s="1">
        <f t="shared" si="28"/>
        <v>16.5</v>
      </c>
    </row>
    <row r="14" spans="1:32" x14ac:dyDescent="0.25">
      <c r="B14" t="s">
        <v>7</v>
      </c>
      <c r="D14" s="6">
        <f>D12*100/D13/100</f>
        <v>0.88749999999999996</v>
      </c>
      <c r="E14" s="6">
        <f t="shared" ref="E14:F14" si="29">E12*100/E13/100</f>
        <v>1.0333333333333332</v>
      </c>
      <c r="F14" s="6">
        <f t="shared" si="29"/>
        <v>0.95</v>
      </c>
      <c r="K14" s="13" t="s">
        <v>51</v>
      </c>
      <c r="L14" s="1">
        <f t="shared" ref="L14:L15" si="30">L11*O5</f>
        <v>900</v>
      </c>
      <c r="M14" s="1">
        <f t="shared" si="26"/>
        <v>560</v>
      </c>
      <c r="N14" s="1">
        <f t="shared" si="26"/>
        <v>500</v>
      </c>
      <c r="O14" s="1">
        <f t="shared" ref="O14:O15" si="31">O11*R5</f>
        <v>860</v>
      </c>
      <c r="P14" s="1">
        <f t="shared" ref="P14:P15" si="32">P11*S5</f>
        <v>455</v>
      </c>
      <c r="Q14" s="1">
        <f t="shared" ref="Q14:Q15" si="33">Q11*T5</f>
        <v>480</v>
      </c>
      <c r="R14" s="1">
        <f t="shared" ref="R14:R15" si="34">R11*U5</f>
        <v>32</v>
      </c>
      <c r="S14" s="1">
        <f t="shared" ref="S14:S15" si="35">S11*V5</f>
        <v>27.5</v>
      </c>
      <c r="T14" s="1">
        <f t="shared" ref="T14:T15" si="36">T11*W5</f>
        <v>16</v>
      </c>
    </row>
    <row r="15" spans="1:32" x14ac:dyDescent="0.25">
      <c r="K15" s="13" t="s">
        <v>51</v>
      </c>
      <c r="L15" s="1">
        <f t="shared" si="30"/>
        <v>570</v>
      </c>
      <c r="M15" s="1">
        <f t="shared" si="26"/>
        <v>260</v>
      </c>
      <c r="N15" s="1">
        <f t="shared" si="26"/>
        <v>360</v>
      </c>
      <c r="O15" s="1">
        <f t="shared" si="31"/>
        <v>552</v>
      </c>
      <c r="P15" s="1">
        <f t="shared" si="32"/>
        <v>248</v>
      </c>
      <c r="Q15" s="1">
        <f t="shared" si="33"/>
        <v>351</v>
      </c>
      <c r="R15" s="1">
        <f t="shared" si="34"/>
        <v>14.400000000000002</v>
      </c>
      <c r="S15" s="1">
        <f t="shared" si="35"/>
        <v>9.6000000000000014</v>
      </c>
      <c r="T15" s="1">
        <f t="shared" si="36"/>
        <v>7.2000000000000011</v>
      </c>
    </row>
    <row r="16" spans="1:32" x14ac:dyDescent="0.25">
      <c r="K16" s="13" t="s">
        <v>52</v>
      </c>
      <c r="L16" s="24">
        <f>L15+L14+L13+M13+M14+M15+N15+N14+N13</f>
        <v>4680</v>
      </c>
      <c r="M16" s="24"/>
      <c r="N16" s="24"/>
      <c r="O16" s="24">
        <f>O15+O14+O13+P13+P14+P15+Q15+Q14+Q13</f>
        <v>4416</v>
      </c>
      <c r="P16" s="24"/>
      <c r="Q16" s="24"/>
      <c r="R16" s="24">
        <f>R13+S13+T13+R14+S14+T14+R15+S15+T15</f>
        <v>162.69999999999999</v>
      </c>
      <c r="S16" s="24"/>
      <c r="T16" s="24"/>
    </row>
    <row r="17" spans="15:20" x14ac:dyDescent="0.25">
      <c r="O17" s="1" t="s">
        <v>57</v>
      </c>
      <c r="P17" s="24">
        <f>O16+R16</f>
        <v>4578.7</v>
      </c>
      <c r="Q17" s="24"/>
      <c r="R17" s="24"/>
      <c r="S17" s="24"/>
      <c r="T17" s="24"/>
    </row>
  </sheetData>
  <mergeCells count="22">
    <mergeCell ref="H8:Q8"/>
    <mergeCell ref="A2:F2"/>
    <mergeCell ref="A4:B4"/>
    <mergeCell ref="I3:K3"/>
    <mergeCell ref="L3:N3"/>
    <mergeCell ref="O3:Q3"/>
    <mergeCell ref="AD3:AF3"/>
    <mergeCell ref="H2:AF2"/>
    <mergeCell ref="R16:T16"/>
    <mergeCell ref="R9:T9"/>
    <mergeCell ref="P17:T17"/>
    <mergeCell ref="L16:N16"/>
    <mergeCell ref="O16:Q16"/>
    <mergeCell ref="AA3:AC3"/>
    <mergeCell ref="X7:Z7"/>
    <mergeCell ref="AA7:AC7"/>
    <mergeCell ref="R3:T3"/>
    <mergeCell ref="U3:W3"/>
    <mergeCell ref="X3:Z3"/>
    <mergeCell ref="I9:K9"/>
    <mergeCell ref="L9:N9"/>
    <mergeCell ref="O9:Q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7"/>
  <sheetViews>
    <sheetView topLeftCell="A28" workbookViewId="0">
      <selection activeCell="B3" sqref="B3:B52"/>
    </sheetView>
  </sheetViews>
  <sheetFormatPr baseColWidth="10" defaultRowHeight="15" x14ac:dyDescent="0.25"/>
  <cols>
    <col min="1" max="1" width="18.28515625" customWidth="1"/>
    <col min="2" max="2" width="23" customWidth="1"/>
    <col min="3" max="3" width="35" customWidth="1"/>
    <col min="4" max="4" width="29.7109375" customWidth="1"/>
  </cols>
  <sheetData>
    <row r="2" spans="1:4" ht="30" x14ac:dyDescent="0.25">
      <c r="A2" s="17" t="s">
        <v>58</v>
      </c>
      <c r="B2" s="18" t="s">
        <v>59</v>
      </c>
      <c r="C2" s="19" t="s">
        <v>60</v>
      </c>
      <c r="D2" s="18" t="s">
        <v>61</v>
      </c>
    </row>
    <row r="3" spans="1:4" x14ac:dyDescent="0.25">
      <c r="A3" s="1">
        <v>1</v>
      </c>
      <c r="B3" s="47" t="s">
        <v>62</v>
      </c>
      <c r="C3" s="1" t="s">
        <v>63</v>
      </c>
      <c r="D3" s="1" t="s">
        <v>64</v>
      </c>
    </row>
    <row r="4" spans="1:4" x14ac:dyDescent="0.25">
      <c r="A4" s="1">
        <v>2</v>
      </c>
      <c r="B4" s="48"/>
      <c r="C4" s="1" t="s">
        <v>65</v>
      </c>
      <c r="D4" s="1" t="s">
        <v>64</v>
      </c>
    </row>
    <row r="5" spans="1:4" x14ac:dyDescent="0.25">
      <c r="A5" s="1">
        <v>3</v>
      </c>
      <c r="B5" s="48"/>
      <c r="C5" s="1" t="s">
        <v>66</v>
      </c>
      <c r="D5" s="1" t="s">
        <v>64</v>
      </c>
    </row>
    <row r="6" spans="1:4" x14ac:dyDescent="0.25">
      <c r="A6" s="1">
        <v>4</v>
      </c>
      <c r="B6" s="48"/>
      <c r="C6" s="1" t="s">
        <v>67</v>
      </c>
      <c r="D6" s="1" t="s">
        <v>64</v>
      </c>
    </row>
    <row r="7" spans="1:4" x14ac:dyDescent="0.25">
      <c r="A7" s="1">
        <v>5</v>
      </c>
      <c r="B7" s="48"/>
      <c r="C7" s="1" t="s">
        <v>68</v>
      </c>
      <c r="D7" s="1" t="s">
        <v>69</v>
      </c>
    </row>
    <row r="8" spans="1:4" x14ac:dyDescent="0.25">
      <c r="A8" s="1">
        <v>6</v>
      </c>
      <c r="B8" s="48"/>
      <c r="C8" s="1" t="s">
        <v>70</v>
      </c>
      <c r="D8" s="1" t="s">
        <v>64</v>
      </c>
    </row>
    <row r="9" spans="1:4" x14ac:dyDescent="0.25">
      <c r="A9" s="1">
        <v>7</v>
      </c>
      <c r="B9" s="48"/>
      <c r="C9" s="1" t="s">
        <v>71</v>
      </c>
      <c r="D9" s="1" t="s">
        <v>64</v>
      </c>
    </row>
    <row r="10" spans="1:4" x14ac:dyDescent="0.25">
      <c r="A10" s="1">
        <v>8</v>
      </c>
      <c r="B10" s="48"/>
      <c r="C10" s="1" t="s">
        <v>72</v>
      </c>
      <c r="D10" s="1" t="s">
        <v>64</v>
      </c>
    </row>
    <row r="11" spans="1:4" x14ac:dyDescent="0.25">
      <c r="A11" s="1">
        <v>9</v>
      </c>
      <c r="B11" s="48"/>
      <c r="C11" s="1" t="s">
        <v>73</v>
      </c>
      <c r="D11" s="1" t="s">
        <v>64</v>
      </c>
    </row>
    <row r="12" spans="1:4" x14ac:dyDescent="0.25">
      <c r="A12" s="1">
        <v>10</v>
      </c>
      <c r="B12" s="48"/>
      <c r="C12" s="1" t="s">
        <v>74</v>
      </c>
      <c r="D12" s="1" t="s">
        <v>69</v>
      </c>
    </row>
    <row r="13" spans="1:4" x14ac:dyDescent="0.25">
      <c r="A13" s="1">
        <v>11</v>
      </c>
      <c r="B13" s="48"/>
      <c r="C13" s="1" t="s">
        <v>75</v>
      </c>
      <c r="D13" s="1" t="s">
        <v>69</v>
      </c>
    </row>
    <row r="14" spans="1:4" x14ac:dyDescent="0.25">
      <c r="A14" s="1">
        <v>12</v>
      </c>
      <c r="B14" s="48"/>
      <c r="C14" s="1" t="s">
        <v>76</v>
      </c>
      <c r="D14" s="1" t="s">
        <v>64</v>
      </c>
    </row>
    <row r="15" spans="1:4" x14ac:dyDescent="0.25">
      <c r="A15" s="1">
        <v>13</v>
      </c>
      <c r="B15" s="48"/>
      <c r="C15" s="1" t="s">
        <v>77</v>
      </c>
      <c r="D15" s="1" t="s">
        <v>64</v>
      </c>
    </row>
    <row r="16" spans="1:4" x14ac:dyDescent="0.25">
      <c r="A16" s="1">
        <v>14</v>
      </c>
      <c r="B16" s="48"/>
      <c r="C16" s="1" t="s">
        <v>78</v>
      </c>
      <c r="D16" s="1" t="s">
        <v>64</v>
      </c>
    </row>
    <row r="17" spans="1:4" x14ac:dyDescent="0.25">
      <c r="A17" s="1">
        <v>15</v>
      </c>
      <c r="B17" s="48"/>
      <c r="C17" s="1" t="s">
        <v>79</v>
      </c>
      <c r="D17" s="1" t="s">
        <v>64</v>
      </c>
    </row>
    <row r="18" spans="1:4" x14ac:dyDescent="0.25">
      <c r="A18" s="1">
        <v>16</v>
      </c>
      <c r="B18" s="48"/>
      <c r="C18" s="1" t="s">
        <v>80</v>
      </c>
      <c r="D18" s="1" t="s">
        <v>64</v>
      </c>
    </row>
    <row r="19" spans="1:4" x14ac:dyDescent="0.25">
      <c r="A19" s="1">
        <v>17</v>
      </c>
      <c r="B19" s="48"/>
      <c r="C19" s="1" t="s">
        <v>81</v>
      </c>
      <c r="D19" s="1" t="s">
        <v>64</v>
      </c>
    </row>
    <row r="20" spans="1:4" x14ac:dyDescent="0.25">
      <c r="A20" s="1">
        <v>18</v>
      </c>
      <c r="B20" s="48"/>
      <c r="C20" s="1" t="s">
        <v>82</v>
      </c>
      <c r="D20" s="1" t="s">
        <v>64</v>
      </c>
    </row>
    <row r="21" spans="1:4" x14ac:dyDescent="0.25">
      <c r="A21" s="1">
        <v>19</v>
      </c>
      <c r="B21" s="48"/>
      <c r="C21" s="1" t="s">
        <v>83</v>
      </c>
      <c r="D21" s="1" t="s">
        <v>64</v>
      </c>
    </row>
    <row r="22" spans="1:4" x14ac:dyDescent="0.25">
      <c r="A22" s="1">
        <v>20</v>
      </c>
      <c r="B22" s="48"/>
      <c r="C22" s="1" t="s">
        <v>84</v>
      </c>
      <c r="D22" s="1" t="s">
        <v>69</v>
      </c>
    </row>
    <row r="23" spans="1:4" x14ac:dyDescent="0.25">
      <c r="A23" s="1">
        <v>21</v>
      </c>
      <c r="B23" s="48"/>
      <c r="C23" s="1" t="s">
        <v>85</v>
      </c>
      <c r="D23" s="1" t="s">
        <v>69</v>
      </c>
    </row>
    <row r="24" spans="1:4" x14ac:dyDescent="0.25">
      <c r="A24" s="1">
        <v>22</v>
      </c>
      <c r="B24" s="48"/>
      <c r="C24" s="1" t="s">
        <v>86</v>
      </c>
      <c r="D24" s="1" t="s">
        <v>64</v>
      </c>
    </row>
    <row r="25" spans="1:4" x14ac:dyDescent="0.25">
      <c r="A25" s="1">
        <v>23</v>
      </c>
      <c r="B25" s="48"/>
      <c r="C25" s="1" t="s">
        <v>87</v>
      </c>
      <c r="D25" s="1" t="s">
        <v>64</v>
      </c>
    </row>
    <row r="26" spans="1:4" x14ac:dyDescent="0.25">
      <c r="A26" s="1">
        <v>24</v>
      </c>
      <c r="B26" s="48"/>
      <c r="C26" s="1" t="s">
        <v>88</v>
      </c>
      <c r="D26" s="1" t="s">
        <v>64</v>
      </c>
    </row>
    <row r="27" spans="1:4" x14ac:dyDescent="0.25">
      <c r="A27" s="1">
        <v>25</v>
      </c>
      <c r="B27" s="48"/>
      <c r="C27" s="1" t="s">
        <v>89</v>
      </c>
      <c r="D27" s="1" t="s">
        <v>64</v>
      </c>
    </row>
    <row r="28" spans="1:4" x14ac:dyDescent="0.25">
      <c r="A28" s="1">
        <v>26</v>
      </c>
      <c r="B28" s="48"/>
      <c r="C28" s="20" t="s">
        <v>90</v>
      </c>
      <c r="D28" s="1" t="s">
        <v>64</v>
      </c>
    </row>
    <row r="29" spans="1:4" x14ac:dyDescent="0.25">
      <c r="A29" s="1">
        <v>27</v>
      </c>
      <c r="B29" s="48"/>
      <c r="C29" s="1" t="s">
        <v>91</v>
      </c>
      <c r="D29" s="1" t="s">
        <v>64</v>
      </c>
    </row>
    <row r="30" spans="1:4" x14ac:dyDescent="0.25">
      <c r="A30" s="1">
        <v>28</v>
      </c>
      <c r="B30" s="48"/>
      <c r="C30" s="1" t="s">
        <v>92</v>
      </c>
      <c r="D30" s="1" t="s">
        <v>64</v>
      </c>
    </row>
    <row r="31" spans="1:4" x14ac:dyDescent="0.25">
      <c r="A31" s="1">
        <v>29</v>
      </c>
      <c r="B31" s="48"/>
      <c r="C31" s="1" t="s">
        <v>93</v>
      </c>
      <c r="D31" s="1" t="s">
        <v>69</v>
      </c>
    </row>
    <row r="32" spans="1:4" x14ac:dyDescent="0.25">
      <c r="A32" s="1">
        <v>30</v>
      </c>
      <c r="B32" s="48"/>
      <c r="C32" s="1" t="s">
        <v>94</v>
      </c>
      <c r="D32" s="1" t="s">
        <v>64</v>
      </c>
    </row>
    <row r="33" spans="1:4" x14ac:dyDescent="0.25">
      <c r="A33" s="1">
        <v>31</v>
      </c>
      <c r="B33" s="48"/>
      <c r="C33" s="1" t="s">
        <v>95</v>
      </c>
      <c r="D33" s="1" t="s">
        <v>64</v>
      </c>
    </row>
    <row r="34" spans="1:4" x14ac:dyDescent="0.25">
      <c r="A34" s="1">
        <v>32</v>
      </c>
      <c r="B34" s="48"/>
      <c r="C34" s="1" t="s">
        <v>96</v>
      </c>
      <c r="D34" s="1" t="s">
        <v>64</v>
      </c>
    </row>
    <row r="35" spans="1:4" x14ac:dyDescent="0.25">
      <c r="A35" s="1">
        <v>33</v>
      </c>
      <c r="B35" s="48"/>
      <c r="C35" s="1" t="s">
        <v>97</v>
      </c>
      <c r="D35" s="1" t="s">
        <v>64</v>
      </c>
    </row>
    <row r="36" spans="1:4" x14ac:dyDescent="0.25">
      <c r="A36" s="1">
        <v>34</v>
      </c>
      <c r="B36" s="48"/>
      <c r="C36" s="1" t="s">
        <v>98</v>
      </c>
      <c r="D36" s="1" t="s">
        <v>64</v>
      </c>
    </row>
    <row r="37" spans="1:4" x14ac:dyDescent="0.25">
      <c r="A37" s="1">
        <v>35</v>
      </c>
      <c r="B37" s="48"/>
      <c r="C37" s="1" t="s">
        <v>99</v>
      </c>
      <c r="D37" s="1" t="s">
        <v>64</v>
      </c>
    </row>
    <row r="38" spans="1:4" x14ac:dyDescent="0.25">
      <c r="A38" s="1">
        <v>36</v>
      </c>
      <c r="B38" s="48"/>
      <c r="C38" s="1" t="s">
        <v>100</v>
      </c>
      <c r="D38" s="1" t="s">
        <v>64</v>
      </c>
    </row>
    <row r="39" spans="1:4" x14ac:dyDescent="0.25">
      <c r="A39" s="1">
        <v>37</v>
      </c>
      <c r="B39" s="48"/>
      <c r="C39" s="1" t="s">
        <v>101</v>
      </c>
      <c r="D39" s="1" t="s">
        <v>64</v>
      </c>
    </row>
    <row r="40" spans="1:4" x14ac:dyDescent="0.25">
      <c r="A40" s="1">
        <v>38</v>
      </c>
      <c r="B40" s="48"/>
      <c r="C40" s="1" t="s">
        <v>102</v>
      </c>
      <c r="D40" s="1" t="s">
        <v>64</v>
      </c>
    </row>
    <row r="41" spans="1:4" x14ac:dyDescent="0.25">
      <c r="A41" s="1">
        <v>39</v>
      </c>
      <c r="B41" s="48"/>
      <c r="C41" s="1" t="s">
        <v>103</v>
      </c>
      <c r="D41" s="1" t="s">
        <v>64</v>
      </c>
    </row>
    <row r="42" spans="1:4" x14ac:dyDescent="0.25">
      <c r="A42" s="1">
        <v>40</v>
      </c>
      <c r="B42" s="48"/>
      <c r="C42" s="1" t="s">
        <v>104</v>
      </c>
      <c r="D42" s="1" t="s">
        <v>64</v>
      </c>
    </row>
    <row r="43" spans="1:4" x14ac:dyDescent="0.25">
      <c r="A43" s="1">
        <v>41</v>
      </c>
      <c r="B43" s="48"/>
      <c r="C43" s="1" t="s">
        <v>105</v>
      </c>
      <c r="D43" s="1" t="s">
        <v>64</v>
      </c>
    </row>
    <row r="44" spans="1:4" x14ac:dyDescent="0.25">
      <c r="A44" s="1">
        <v>42</v>
      </c>
      <c r="B44" s="48"/>
      <c r="C44" s="1" t="s">
        <v>106</v>
      </c>
      <c r="D44" s="1" t="s">
        <v>64</v>
      </c>
    </row>
    <row r="45" spans="1:4" x14ac:dyDescent="0.25">
      <c r="A45" s="1">
        <v>43</v>
      </c>
      <c r="B45" s="48"/>
      <c r="C45" s="1" t="s">
        <v>107</v>
      </c>
      <c r="D45" s="1" t="s">
        <v>64</v>
      </c>
    </row>
    <row r="46" spans="1:4" x14ac:dyDescent="0.25">
      <c r="A46" s="1">
        <v>44</v>
      </c>
      <c r="B46" s="48"/>
      <c r="C46" s="1" t="s">
        <v>108</v>
      </c>
      <c r="D46" s="1" t="s">
        <v>64</v>
      </c>
    </row>
    <row r="47" spans="1:4" x14ac:dyDescent="0.25">
      <c r="A47" s="1">
        <v>45</v>
      </c>
      <c r="B47" s="48"/>
      <c r="C47" s="1" t="s">
        <v>109</v>
      </c>
      <c r="D47" s="1" t="s">
        <v>64</v>
      </c>
    </row>
    <row r="48" spans="1:4" x14ac:dyDescent="0.25">
      <c r="A48" s="1">
        <v>46</v>
      </c>
      <c r="B48" s="48"/>
      <c r="C48" s="1" t="s">
        <v>110</v>
      </c>
      <c r="D48" s="1" t="s">
        <v>64</v>
      </c>
    </row>
    <row r="49" spans="1:4" x14ac:dyDescent="0.25">
      <c r="A49" s="1">
        <v>47</v>
      </c>
      <c r="B49" s="48"/>
      <c r="C49" s="1" t="s">
        <v>111</v>
      </c>
      <c r="D49" s="1" t="s">
        <v>64</v>
      </c>
    </row>
    <row r="50" spans="1:4" x14ac:dyDescent="0.25">
      <c r="A50" s="1">
        <v>48</v>
      </c>
      <c r="B50" s="48"/>
      <c r="C50" s="1" t="s">
        <v>112</v>
      </c>
      <c r="D50" s="1" t="s">
        <v>64</v>
      </c>
    </row>
    <row r="51" spans="1:4" x14ac:dyDescent="0.25">
      <c r="A51" s="1">
        <v>49</v>
      </c>
      <c r="B51" s="48"/>
      <c r="C51" s="1" t="s">
        <v>113</v>
      </c>
      <c r="D51" s="1" t="s">
        <v>64</v>
      </c>
    </row>
    <row r="52" spans="1:4" x14ac:dyDescent="0.25">
      <c r="A52" s="1">
        <v>50</v>
      </c>
      <c r="B52" s="48"/>
      <c r="C52" s="1" t="s">
        <v>114</v>
      </c>
      <c r="D52" s="1" t="s">
        <v>64</v>
      </c>
    </row>
    <row r="53" spans="1:4" x14ac:dyDescent="0.25">
      <c r="A53" s="1">
        <v>51</v>
      </c>
      <c r="B53" s="1"/>
      <c r="C53" s="1" t="s">
        <v>115</v>
      </c>
      <c r="D53" s="1" t="s">
        <v>64</v>
      </c>
    </row>
    <row r="54" spans="1:4" ht="30" x14ac:dyDescent="0.25">
      <c r="C54" s="16"/>
      <c r="D54" s="15" t="s">
        <v>61</v>
      </c>
    </row>
    <row r="56" spans="1:4" x14ac:dyDescent="0.25">
      <c r="C56" s="1" t="s">
        <v>64</v>
      </c>
      <c r="D56" s="1">
        <f>COUNTIF(D3:D53,"SI")</f>
        <v>45</v>
      </c>
    </row>
    <row r="57" spans="1:4" x14ac:dyDescent="0.25">
      <c r="C57" s="1" t="s">
        <v>69</v>
      </c>
      <c r="D57" s="1">
        <f>COUNTIF(D3:D52,"NO")</f>
        <v>6</v>
      </c>
    </row>
  </sheetData>
  <mergeCells count="1">
    <mergeCell ref="B3:B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CMI</vt:lpstr>
      <vt:lpstr>BI</vt:lpstr>
      <vt:lpstr>CRM</vt:lpstr>
      <vt:lpstr>BPM</vt:lpstr>
      <vt:lpstr>SCM</vt:lpstr>
      <vt:lpstr>E-BUSSINES</vt:lpstr>
      <vt:lpstr>ERP</vt:lpstr>
      <vt:lpstr>ENCUESTA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4-01</dc:creator>
  <cp:lastModifiedBy>omariogil</cp:lastModifiedBy>
  <dcterms:created xsi:type="dcterms:W3CDTF">2014-01-09T19:14:00Z</dcterms:created>
  <dcterms:modified xsi:type="dcterms:W3CDTF">2014-03-17T00:41:26Z</dcterms:modified>
</cp:coreProperties>
</file>